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/>
  <mc:AlternateContent xmlns:mc="http://schemas.openxmlformats.org/markup-compatibility/2006">
    <mc:Choice Requires="x15">
      <x15ac:absPath xmlns:x15ac="http://schemas.microsoft.com/office/spreadsheetml/2010/11/ac" url="/Users/GermanEvents/Dropbox/german events (1)/German Poker Days/01 Listen/"/>
    </mc:Choice>
  </mc:AlternateContent>
  <bookViews>
    <workbookView xWindow="600" yWindow="1600" windowWidth="24080" windowHeight="15800"/>
  </bookViews>
  <sheets>
    <sheet name="Turniere" sheetId="1" r:id="rId1"/>
    <sheet name="Sit and Go" sheetId="2" r:id="rId2"/>
    <sheet name="Tabelle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62" i="1" l="1"/>
  <c r="AI9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E9" i="1"/>
  <c r="AE56" i="1"/>
  <c r="AE55" i="1"/>
  <c r="AE54" i="1"/>
  <c r="AE53" i="1"/>
  <c r="AE52" i="1"/>
  <c r="AD57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Z52" i="1"/>
  <c r="AA9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W9" i="1"/>
  <c r="W46" i="1"/>
  <c r="W45" i="1"/>
  <c r="W44" i="1"/>
  <c r="W43" i="1"/>
  <c r="W42" i="1"/>
  <c r="V47" i="1"/>
  <c r="W38" i="1"/>
  <c r="C4" i="2"/>
  <c r="C10" i="2"/>
  <c r="G4" i="2"/>
  <c r="G9" i="2"/>
  <c r="C9" i="2"/>
  <c r="G8" i="2"/>
  <c r="C8" i="2"/>
  <c r="G7" i="2"/>
  <c r="C7" i="2"/>
  <c r="W41" i="1"/>
  <c r="W40" i="1"/>
  <c r="W39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S9" i="1"/>
  <c r="S41" i="1"/>
  <c r="S40" i="1"/>
  <c r="S39" i="1"/>
  <c r="S37" i="1"/>
  <c r="S38" i="1"/>
  <c r="R42" i="1"/>
  <c r="S33" i="1"/>
  <c r="S34" i="1"/>
  <c r="S35" i="1"/>
  <c r="S36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O9" i="1"/>
  <c r="K9" i="1"/>
  <c r="G9" i="1"/>
  <c r="O32" i="1"/>
  <c r="O33" i="1"/>
  <c r="O34" i="1"/>
  <c r="O35" i="1"/>
  <c r="O36" i="1"/>
  <c r="O28" i="1"/>
  <c r="O31" i="1"/>
  <c r="N38" i="1"/>
  <c r="J33" i="1"/>
  <c r="B23" i="1"/>
  <c r="O30" i="1"/>
  <c r="O29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F28" i="1"/>
  <c r="K25" i="1"/>
  <c r="G25" i="1"/>
  <c r="C9" i="1"/>
  <c r="C21" i="1"/>
  <c r="C14" i="1"/>
  <c r="C18" i="1"/>
  <c r="C13" i="1"/>
  <c r="C16" i="1"/>
  <c r="C20" i="1"/>
  <c r="K27" i="1"/>
  <c r="K31" i="1"/>
  <c r="K29" i="1"/>
  <c r="K28" i="1"/>
  <c r="K30" i="1"/>
  <c r="C12" i="1"/>
  <c r="C15" i="1"/>
  <c r="C17" i="1"/>
  <c r="C19" i="1"/>
  <c r="K13" i="1"/>
  <c r="K17" i="1"/>
  <c r="K21" i="1"/>
  <c r="K12" i="1"/>
  <c r="K14" i="1"/>
  <c r="K16" i="1"/>
  <c r="K18" i="1"/>
  <c r="K20" i="1"/>
  <c r="K22" i="1"/>
  <c r="K24" i="1"/>
  <c r="K26" i="1"/>
  <c r="K15" i="1"/>
  <c r="K19" i="1"/>
  <c r="K23" i="1"/>
  <c r="G12" i="1"/>
  <c r="G14" i="1"/>
  <c r="G16" i="1"/>
  <c r="G18" i="1"/>
  <c r="G20" i="1"/>
  <c r="G22" i="1"/>
  <c r="G24" i="1"/>
  <c r="G26" i="1"/>
  <c r="G13" i="1"/>
  <c r="G15" i="1"/>
  <c r="G17" i="1"/>
  <c r="G19" i="1"/>
  <c r="G21" i="1"/>
  <c r="G23" i="1"/>
</calcChain>
</file>

<file path=xl/sharedStrings.xml><?xml version="1.0" encoding="utf-8"?>
<sst xmlns="http://schemas.openxmlformats.org/spreadsheetml/2006/main" count="69" uniqueCount="20">
  <si>
    <t>Punktesystem German Poker Days</t>
  </si>
  <si>
    <t>Bis Teilnehmer gehen 10 Punkte pro Spieler in den Preispool</t>
  </si>
  <si>
    <t>Unterschieden wird zwischen bis 50, bis 100, bis 150, bis 200</t>
  </si>
  <si>
    <t>Bis 50 Teilnehmer</t>
  </si>
  <si>
    <t>Bis 100 Teilnehmer</t>
  </si>
  <si>
    <t>Bis 150 Teilnehmer</t>
  </si>
  <si>
    <t>Bis 200 Teilnehmer</t>
  </si>
  <si>
    <t>SNG 9,10 oder 11 Teilnehmer</t>
  </si>
  <si>
    <t>SNG 7oder 8 Teilnehmer</t>
  </si>
  <si>
    <t xml:space="preserve">Teilnehmer: </t>
  </si>
  <si>
    <t>Teilnehmer:</t>
  </si>
  <si>
    <t>Punktepool:</t>
  </si>
  <si>
    <t>Platz</t>
  </si>
  <si>
    <t>Spalte1</t>
  </si>
  <si>
    <t>Punkte</t>
  </si>
  <si>
    <t>Bis 250 Teilnehmer</t>
  </si>
  <si>
    <t>Bis 300 Teilnehmer</t>
  </si>
  <si>
    <t>Bis 350 Teilnehmer</t>
  </si>
  <si>
    <t>Bis 400 Teilnehmer</t>
  </si>
  <si>
    <t>ab 401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</si>
</sst>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/>
    <xf numFmtId="0" fontId="0" fillId="0" borderId="0" xfId="0" applyAlignment="1"/>
    <xf numFmtId="1" fontId="0" fillId="0" borderId="0" xfId="0" applyNumberFormat="1" applyBorder="1"/>
    <xf numFmtId="0" fontId="0" fillId="0" borderId="0" xfId="0" applyBorder="1"/>
    <xf numFmtId="1" fontId="0" fillId="0" borderId="0" xfId="0" applyNumberFormat="1"/>
    <xf numFmtId="0" fontId="0" fillId="0" borderId="0" xfId="0"/>
    <xf numFmtId="0" fontId="1" fillId="0" borderId="0" xfId="0" applyFont="1" applyAlignment="1"/>
    <xf numFmtId="0" fontId="0" fillId="0" borderId="0" xfId="0" applyAlignment="1"/>
  </cellXfs>
  <cellStyles count="3">
    <cellStyle name="Besuchter Link" xfId="2" builtinId="9" hidden="1"/>
    <cellStyle name="Hyperlink" xfId="1" builtinId="8" hidden="1"/>
    <cellStyle name="Stand." xfId="0" builtinId="0"/>
  </cellStyles>
  <dxfs count="44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numFmt numFmtId="1" formatCode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numFmt numFmtId="1" formatCode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numFmt numFmtId="1" formatCode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numFmt numFmtId="1" formatCode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le1" displayName="Tabelle1" ref="A11:C21" totalsRowShown="0">
  <autoFilter ref="A11:C21"/>
  <tableColumns count="3">
    <tableColumn id="2" name="Platz" dataDxfId="43"/>
    <tableColumn id="5" name="Spalte1" dataDxfId="42"/>
    <tableColumn id="3" name="Punkte" dataDxfId="41">
      <calculatedColumnFormula>C8*Tabelle1[[#This Row],[Spalte1]]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6" name="Tabelle6" displayName="Tabelle6" ref="A6:C10" totalsRowShown="0">
  <autoFilter ref="A6:C10"/>
  <tableColumns count="3">
    <tableColumn id="1" name="Platz"/>
    <tableColumn id="2" name="Spalte1"/>
    <tableColumn id="3" name="Punkte" dataDxfId="1">
      <calculatedColumnFormula>(C4*Tabelle6[[#This Row],[Spalte1]])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7" name="Tabelle7" displayName="Tabelle7" ref="E6:G9" totalsRowShown="0">
  <autoFilter ref="E6:G9"/>
  <tableColumns count="3">
    <tableColumn id="1" name="Platz"/>
    <tableColumn id="2" name="Spalte1"/>
    <tableColumn id="3" name="Punkte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elle134" displayName="Tabelle134" ref="E11:G26" totalsRowShown="0">
  <autoFilter ref="E11:G26"/>
  <tableColumns count="3">
    <tableColumn id="2" name="Platz" dataDxfId="40"/>
    <tableColumn id="5" name="Spalte1" dataDxfId="39"/>
    <tableColumn id="3" name="Punkte" dataDxfId="38">
      <calculatedColumnFormula>G8*Tabelle134[[#This Row],[Spalte1]]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elle1345" displayName="Tabelle1345" ref="I11:K31" totalsRowShown="0">
  <autoFilter ref="I11:K31"/>
  <tableColumns count="3">
    <tableColumn id="2" name="Platz" dataDxfId="37"/>
    <tableColumn id="5" name="Spalte1" dataDxfId="36"/>
    <tableColumn id="3" name="Punkte" dataDxfId="35">
      <calculatedColumnFormula>K8*Tabelle1345[[#This Row],[Spalte1]]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" name="Tabelle13453" displayName="Tabelle13453" ref="M11:O36" totalsRowShown="0">
  <autoFilter ref="M11:O36"/>
  <tableColumns count="3">
    <tableColumn id="2" name="Platz" dataDxfId="34"/>
    <tableColumn id="5" name="Spalte1" dataDxfId="33"/>
    <tableColumn id="3" name="Punkte" dataDxfId="32">
      <calculatedColumnFormula>O8*Tabelle13453[[#This Row],[Spalte1]]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le134536" displayName="Tabelle134536" ref="Q11:S42" totalsRowCount="1">
  <autoFilter ref="Q11:S41"/>
  <tableColumns count="3">
    <tableColumn id="2" name="Platz" dataDxfId="31" totalsRowDxfId="30"/>
    <tableColumn id="5" name="Spalte1" totalsRowFunction="custom" dataDxfId="29" totalsRowDxfId="28">
      <totalsRowFormula>R12+R13+R14+R15+R16+R17+R18+R19+R20+R21+R22+R23+R24+R25+R26+R27+R28+R29+R30+R31+R32+R34+R35+R36+R37+R39+R40+R41</totalsRowFormula>
    </tableColumn>
    <tableColumn id="3" name="Punkte" dataDxfId="27" totalsRowDxfId="26">
      <calculatedColumnFormula>S8*Tabelle134536[[#This Row],[Spalte1]]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8" name="Tabelle1345369" displayName="Tabelle1345369" ref="U11:W47" totalsRowCount="1">
  <autoFilter ref="U11:W46"/>
  <tableColumns count="3">
    <tableColumn id="2" name="Platz" dataDxfId="25" totalsRowDxfId="24"/>
    <tableColumn id="5" name="Spalte1" totalsRowFunction="custom" dataDxfId="23" totalsRowDxfId="22">
      <totalsRowFormula>V12+V13+V14+V15+V16++V17+V18+V19+V20+V21+V23+V24+V25+V26+V27+V28+V29+V30+V31+V32+V33+V34+V35+V36+V37+V38+V39+V40+V42+V43+V44+V45+V46</totalsRowFormula>
    </tableColumn>
    <tableColumn id="3" name="Punkte" dataDxfId="21" totalsRowDxfId="20">
      <calculatedColumnFormula>W8*Tabelle1345369[[#This Row],[Spalte1]]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elle134536910" displayName="Tabelle134536910" ref="Y11:AA52" totalsRowCount="1">
  <autoFilter ref="Y11:AA51"/>
  <tableColumns count="3">
    <tableColumn id="2" name="Platz" dataDxfId="19" totalsRowDxfId="18"/>
    <tableColumn id="5" name="Spalte1" totalsRowFunction="custom" dataDxfId="17" totalsRowDxfId="16">
      <totalsRowFormula>Z12+Z13+Z14+Z15+Z16+Z17+Z18+Z19+Z20+Z21+Z22+Z23+Z24+Z25+Z26+Z27+Z28+Z29+Z30+Z31+Z32+Z33+Z34+Z35+Z36+Z37+Z38+Z39+Z40+Z41+Z42+Z43+Z44+Z45+Z46+Z47+Z48+Z49+Z50+Z51</totalsRowFormula>
    </tableColumn>
    <tableColumn id="3" name="Punkte" dataDxfId="15" totalsRowDxfId="14">
      <calculatedColumnFormula>W8*Tabelle134536910[[#This Row],[Spalte1]]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0" name="Tabelle13453691011" displayName="Tabelle13453691011" ref="AC11:AE57" totalsRowCount="1">
  <autoFilter ref="AC11:AE56"/>
  <tableColumns count="3">
    <tableColumn id="2" name="Platz" dataDxfId="13" totalsRowDxfId="12"/>
    <tableColumn id="5" name="Spalte1" totalsRowFunction="custom" dataDxfId="11" totalsRowDxfId="10">
      <totalsRowFormula>AD12+AD13+AD14+AD15+AD16+AD17+AD18+AD19+AD20+AD21+AD22+AD23+AD24+AD25+AD26+AD27+AD28+AD29+AD30+AD31+AD32+AD33+AD34+AD35+AD36+AD37+AD38+AD39+AD40+AD41+AD42+AD43+AD44+AD45+AD46+AD47+AD48+AD49+AD50+AD51+AD52+AD53+AD54+AD55+AD56</totalsRowFormula>
    </tableColumn>
    <tableColumn id="3" name="Punkte" dataDxfId="9" totalsRowDxfId="8">
      <calculatedColumnFormula>W8*Tabelle13453691011[[#This Row],[Spalte1]]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1" name="Tabelle1345369101112" displayName="Tabelle1345369101112" ref="AG11:AI62" totalsRowCount="1">
  <autoFilter ref="AG11:AI61"/>
  <tableColumns count="3">
    <tableColumn id="2" name="Platz" dataDxfId="7" totalsRowDxfId="6"/>
    <tableColumn id="5" name="Spalte1" totalsRowFunction="custom" dataDxfId="5" totalsRowDxfId="4">
      <totalsRowFormula>AH12+AH13+AH14+AH15+AH16+AH17+AH18+AH19+AH20+AH21+AH22+AH23+AH24+AH25+AH26+AH27+AH28+AH29+AH30+AH31+AH32+AH33+AH34+AH35+AH36+AH37+AH38+AH39+AH40+AH42+AH43+AH41+AH44+AH46+AH47+AH45+AH48+AH49+AH50+AH52+AH53+AH51+AH54+AH55+AH56+AH57+AH58+AH59+AH60+AH61</totalsRowFormula>
    </tableColumn>
    <tableColumn id="3" name="Punkte" dataDxfId="3" totalsRowDxfId="2">
      <calculatedColumnFormula>W8*Tabelle1345369101112[[#This Row],[Spalte1]]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table" Target="../tables/table9.xml"/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Relationship Id="rId2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abSelected="1" workbookViewId="0">
      <selection activeCell="A28" sqref="A28"/>
    </sheetView>
  </sheetViews>
  <sheetFormatPr baseColWidth="10" defaultColWidth="11.5" defaultRowHeight="15" x14ac:dyDescent="0.2"/>
  <cols>
    <col min="1" max="1" width="12" customWidth="1"/>
    <col min="2" max="2" width="1.33203125" hidden="1" customWidth="1"/>
    <col min="4" max="4" width="5.33203125" customWidth="1"/>
    <col min="6" max="6" width="0" hidden="1" customWidth="1"/>
    <col min="8" max="8" width="3.33203125" customWidth="1"/>
    <col min="10" max="10" width="0" hidden="1" customWidth="1"/>
    <col min="12" max="12" width="5.83203125" customWidth="1"/>
    <col min="14" max="14" width="0" hidden="1" customWidth="1"/>
    <col min="17" max="17" width="11.5" customWidth="1"/>
    <col min="18" max="18" width="0.33203125" customWidth="1"/>
    <col min="22" max="22" width="11.5" hidden="1" customWidth="1"/>
    <col min="26" max="26" width="0.1640625" customWidth="1"/>
    <col min="29" max="29" width="11.5" customWidth="1"/>
    <col min="30" max="30" width="0.1640625" customWidth="1"/>
    <col min="34" max="34" width="0.1640625" customWidth="1"/>
  </cols>
  <sheetData>
    <row r="1" spans="1:35" x14ac:dyDescent="0.2">
      <c r="A1" s="10" t="s">
        <v>0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35" x14ac:dyDescent="0.2">
      <c r="A2" s="11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35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35" x14ac:dyDescent="0.2">
      <c r="A4" s="5" t="s">
        <v>2</v>
      </c>
      <c r="B4" s="5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35" s="1" customForma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35" x14ac:dyDescent="0.2">
      <c r="A6" s="11" t="s">
        <v>3</v>
      </c>
      <c r="B6" s="11"/>
      <c r="C6" s="11"/>
      <c r="D6" s="9"/>
      <c r="E6" s="9" t="s">
        <v>4</v>
      </c>
      <c r="F6" s="9"/>
      <c r="G6" s="9"/>
      <c r="H6" s="9"/>
      <c r="I6" s="9" t="s">
        <v>5</v>
      </c>
      <c r="J6" s="9"/>
      <c r="K6" s="9"/>
      <c r="L6" s="9"/>
      <c r="M6" s="9" t="s">
        <v>6</v>
      </c>
      <c r="N6" s="9"/>
      <c r="O6" s="9"/>
      <c r="P6" s="9"/>
      <c r="Q6" s="9" t="s">
        <v>15</v>
      </c>
      <c r="R6" s="9"/>
      <c r="S6" s="9"/>
      <c r="U6" s="9" t="s">
        <v>16</v>
      </c>
      <c r="V6" s="9"/>
      <c r="W6" s="9"/>
      <c r="Y6" s="9" t="s">
        <v>17</v>
      </c>
      <c r="Z6" s="9"/>
      <c r="AA6" s="9"/>
      <c r="AC6" s="9" t="s">
        <v>18</v>
      </c>
      <c r="AD6" s="9"/>
      <c r="AE6" s="9"/>
      <c r="AG6" s="9" t="s">
        <v>19</v>
      </c>
      <c r="AH6" s="9"/>
      <c r="AI6" s="9"/>
    </row>
    <row r="7" spans="1:3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9"/>
      <c r="V7" s="9"/>
      <c r="W7" s="9"/>
      <c r="Y7" s="9"/>
      <c r="Z7" s="9"/>
      <c r="AA7" s="9"/>
      <c r="AC7" s="9"/>
      <c r="AD7" s="9"/>
      <c r="AE7" s="9"/>
      <c r="AG7" s="9"/>
      <c r="AH7" s="9"/>
      <c r="AI7" s="9"/>
    </row>
    <row r="8" spans="1:35" x14ac:dyDescent="0.2">
      <c r="A8" s="9" t="s">
        <v>9</v>
      </c>
      <c r="B8" s="9"/>
      <c r="C8" s="9">
        <v>28</v>
      </c>
      <c r="D8" s="9"/>
      <c r="E8" s="9" t="s">
        <v>9</v>
      </c>
      <c r="F8" s="9"/>
      <c r="G8" s="9">
        <v>58</v>
      </c>
      <c r="H8" s="9"/>
      <c r="I8" s="9" t="s">
        <v>9</v>
      </c>
      <c r="J8" s="9"/>
      <c r="K8" s="9">
        <v>128</v>
      </c>
      <c r="L8" s="9"/>
      <c r="M8" s="9" t="s">
        <v>9</v>
      </c>
      <c r="N8" s="9"/>
      <c r="O8" s="9">
        <v>270</v>
      </c>
      <c r="P8" s="9"/>
      <c r="Q8" s="9" t="s">
        <v>9</v>
      </c>
      <c r="R8" s="9"/>
      <c r="S8" s="9">
        <v>270</v>
      </c>
      <c r="U8" s="9" t="s">
        <v>9</v>
      </c>
      <c r="V8" s="9"/>
      <c r="W8" s="9">
        <v>270</v>
      </c>
      <c r="Y8" s="9" t="s">
        <v>9</v>
      </c>
      <c r="Z8" s="9"/>
      <c r="AA8" s="9">
        <v>349</v>
      </c>
      <c r="AC8" s="9" t="s">
        <v>9</v>
      </c>
      <c r="AD8" s="9"/>
      <c r="AE8" s="9">
        <v>392</v>
      </c>
      <c r="AG8" s="9" t="s">
        <v>9</v>
      </c>
      <c r="AH8" s="9"/>
      <c r="AI8" s="9">
        <v>513</v>
      </c>
    </row>
    <row r="9" spans="1:35" x14ac:dyDescent="0.2">
      <c r="A9" s="9" t="s">
        <v>11</v>
      </c>
      <c r="B9" s="9"/>
      <c r="C9" s="9">
        <f>C8*10</f>
        <v>280</v>
      </c>
      <c r="D9" s="9"/>
      <c r="E9" s="9" t="s">
        <v>11</v>
      </c>
      <c r="F9" s="9"/>
      <c r="G9" s="9">
        <f>(G8*10)</f>
        <v>580</v>
      </c>
      <c r="H9" s="9"/>
      <c r="I9" s="9" t="s">
        <v>11</v>
      </c>
      <c r="J9" s="9"/>
      <c r="K9" s="9">
        <f>(K8*10)</f>
        <v>1280</v>
      </c>
      <c r="L9" s="9"/>
      <c r="M9" s="9" t="s">
        <v>11</v>
      </c>
      <c r="N9" s="9"/>
      <c r="O9" s="9">
        <f>(O8*10)</f>
        <v>2700</v>
      </c>
      <c r="P9" s="9"/>
      <c r="Q9" s="9" t="s">
        <v>11</v>
      </c>
      <c r="R9" s="9"/>
      <c r="S9" s="9">
        <f>(S8*10)</f>
        <v>2700</v>
      </c>
      <c r="U9" s="9" t="s">
        <v>11</v>
      </c>
      <c r="V9" s="9"/>
      <c r="W9" s="9">
        <f>(W8*10)</f>
        <v>2700</v>
      </c>
      <c r="Y9" s="9" t="s">
        <v>11</v>
      </c>
      <c r="Z9" s="9"/>
      <c r="AA9" s="9">
        <f>(AA8*10)</f>
        <v>3490</v>
      </c>
      <c r="AC9" s="9" t="s">
        <v>11</v>
      </c>
      <c r="AD9" s="9"/>
      <c r="AE9" s="9">
        <f>(AE8*10)</f>
        <v>3920</v>
      </c>
      <c r="AG9" s="9" t="s">
        <v>11</v>
      </c>
      <c r="AH9" s="9"/>
      <c r="AI9" s="9">
        <f>(AI8*10)</f>
        <v>5130</v>
      </c>
    </row>
    <row r="10" spans="1:35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U10" s="9"/>
      <c r="V10" s="9"/>
      <c r="W10" s="9"/>
      <c r="Y10" s="9"/>
      <c r="Z10" s="9"/>
      <c r="AA10" s="9"/>
      <c r="AC10" s="9"/>
      <c r="AD10" s="9"/>
      <c r="AE10" s="9"/>
      <c r="AG10" s="9"/>
      <c r="AH10" s="9"/>
      <c r="AI10" s="9"/>
    </row>
    <row r="11" spans="1:35" x14ac:dyDescent="0.2">
      <c r="A11" s="9" t="s">
        <v>12</v>
      </c>
      <c r="B11" s="9" t="s">
        <v>13</v>
      </c>
      <c r="C11" s="9" t="s">
        <v>14</v>
      </c>
      <c r="D11" s="9"/>
      <c r="E11" s="9" t="s">
        <v>12</v>
      </c>
      <c r="F11" s="9" t="s">
        <v>13</v>
      </c>
      <c r="G11" s="9" t="s">
        <v>14</v>
      </c>
      <c r="H11" s="9"/>
      <c r="I11" s="9" t="s">
        <v>12</v>
      </c>
      <c r="J11" s="9" t="s">
        <v>13</v>
      </c>
      <c r="K11" s="9" t="s">
        <v>14</v>
      </c>
      <c r="L11" s="9"/>
      <c r="M11" s="9" t="s">
        <v>12</v>
      </c>
      <c r="N11" s="9" t="s">
        <v>13</v>
      </c>
      <c r="O11" s="9" t="s">
        <v>14</v>
      </c>
      <c r="P11" s="9"/>
      <c r="Q11" s="9" t="s">
        <v>12</v>
      </c>
      <c r="R11" s="9" t="s">
        <v>13</v>
      </c>
      <c r="S11" s="9" t="s">
        <v>14</v>
      </c>
      <c r="U11" s="9" t="s">
        <v>12</v>
      </c>
      <c r="V11" s="9" t="s">
        <v>13</v>
      </c>
      <c r="W11" s="9" t="s">
        <v>14</v>
      </c>
      <c r="Y11" s="9" t="s">
        <v>12</v>
      </c>
      <c r="Z11" s="9" t="s">
        <v>13</v>
      </c>
      <c r="AA11" s="9" t="s">
        <v>14</v>
      </c>
      <c r="AC11" s="9" t="s">
        <v>12</v>
      </c>
      <c r="AD11" s="9" t="s">
        <v>13</v>
      </c>
      <c r="AE11" s="9" t="s">
        <v>14</v>
      </c>
      <c r="AG11" s="9" t="s">
        <v>12</v>
      </c>
      <c r="AH11" s="9" t="s">
        <v>13</v>
      </c>
      <c r="AI11" s="9" t="s">
        <v>14</v>
      </c>
    </row>
    <row r="12" spans="1:35" x14ac:dyDescent="0.2">
      <c r="A12" s="2">
        <v>1</v>
      </c>
      <c r="B12" s="2">
        <v>0.129</v>
      </c>
      <c r="C12" s="6">
        <f>C9*Tabelle1[[#This Row],[Spalte1]]</f>
        <v>36.120000000000005</v>
      </c>
      <c r="D12" s="9"/>
      <c r="E12" s="2">
        <v>1</v>
      </c>
      <c r="F12" s="2">
        <v>0.127</v>
      </c>
      <c r="G12" s="6">
        <f>G9*Tabelle134[[#This Row],[Spalte1]]</f>
        <v>73.66</v>
      </c>
      <c r="H12" s="9"/>
      <c r="I12" s="2">
        <v>1</v>
      </c>
      <c r="J12" s="2">
        <v>0.126</v>
      </c>
      <c r="K12" s="6">
        <f>K9*Tabelle1345[[#This Row],[Spalte1]]</f>
        <v>161.28</v>
      </c>
      <c r="L12" s="9"/>
      <c r="M12" s="2">
        <v>1</v>
      </c>
      <c r="N12" s="2">
        <v>0.125</v>
      </c>
      <c r="O12" s="6">
        <f>O9*Tabelle13453[[#This Row],[Spalte1]]</f>
        <v>337.5</v>
      </c>
      <c r="P12" s="9"/>
      <c r="Q12" s="2">
        <v>1</v>
      </c>
      <c r="R12" s="2">
        <v>0.115</v>
      </c>
      <c r="S12" s="6">
        <f>S9*Tabelle134536[[#This Row],[Spalte1]]</f>
        <v>310.5</v>
      </c>
      <c r="U12" s="2">
        <v>1</v>
      </c>
      <c r="V12" s="2">
        <v>0.111</v>
      </c>
      <c r="W12" s="6">
        <f>W9*Tabelle1345369[[#This Row],[Spalte1]]</f>
        <v>299.7</v>
      </c>
      <c r="Y12" s="2">
        <v>1</v>
      </c>
      <c r="Z12" s="2">
        <v>0.1</v>
      </c>
      <c r="AA12" s="6">
        <f>AA9*Tabelle134536910[[#This Row],[Spalte1]]</f>
        <v>349</v>
      </c>
      <c r="AC12" s="2">
        <v>1</v>
      </c>
      <c r="AD12" s="2">
        <v>9.8000000000000004E-2</v>
      </c>
      <c r="AE12" s="6">
        <f>AE9*Tabelle13453691011[[#This Row],[Spalte1]]</f>
        <v>384.16</v>
      </c>
      <c r="AG12" s="2">
        <v>1</v>
      </c>
      <c r="AH12" s="2">
        <v>9.7000000000000003E-2</v>
      </c>
      <c r="AI12" s="6">
        <f>AI9*Tabelle1345369101112[[#This Row],[Spalte1]]</f>
        <v>497.61</v>
      </c>
    </row>
    <row r="13" spans="1:35" x14ac:dyDescent="0.2">
      <c r="A13" s="3">
        <v>2</v>
      </c>
      <c r="B13" s="3">
        <v>0.122</v>
      </c>
      <c r="C13" s="6">
        <f>C9*Tabelle1[[#This Row],[Spalte1]]</f>
        <v>34.159999999999997</v>
      </c>
      <c r="D13" s="9"/>
      <c r="E13" s="3">
        <v>2</v>
      </c>
      <c r="F13" s="3">
        <v>0.12</v>
      </c>
      <c r="G13" s="6">
        <f>G9*Tabelle134[[#This Row],[Spalte1]]</f>
        <v>69.599999999999994</v>
      </c>
      <c r="H13" s="9"/>
      <c r="I13" s="3">
        <v>2</v>
      </c>
      <c r="J13" s="3">
        <v>0.12</v>
      </c>
      <c r="K13" s="6">
        <f>K9*Tabelle1345[[#This Row],[Spalte1]]</f>
        <v>153.6</v>
      </c>
      <c r="L13" s="9"/>
      <c r="M13" s="3">
        <v>2</v>
      </c>
      <c r="N13" s="3">
        <v>0.11899999999999999</v>
      </c>
      <c r="O13" s="6">
        <f>O9*Tabelle13453[[#This Row],[Spalte1]]</f>
        <v>321.3</v>
      </c>
      <c r="P13" s="9"/>
      <c r="Q13" s="3">
        <v>2</v>
      </c>
      <c r="R13" s="3">
        <v>0.105</v>
      </c>
      <c r="S13" s="6">
        <f>S9*Tabelle134536[[#This Row],[Spalte1]]</f>
        <v>283.5</v>
      </c>
      <c r="U13" s="3">
        <v>2</v>
      </c>
      <c r="V13" s="3">
        <v>0.1011</v>
      </c>
      <c r="W13" s="6">
        <f>W9*Tabelle1345369[[#This Row],[Spalte1]]</f>
        <v>272.96999999999997</v>
      </c>
      <c r="Y13" s="3">
        <v>2</v>
      </c>
      <c r="Z13" s="3">
        <v>9.5000000000000001E-2</v>
      </c>
      <c r="AA13" s="6">
        <f>AA9*Tabelle134536910[[#This Row],[Spalte1]]</f>
        <v>331.55</v>
      </c>
      <c r="AC13" s="3">
        <v>2</v>
      </c>
      <c r="AD13" s="3">
        <v>9.0999999999999998E-2</v>
      </c>
      <c r="AE13" s="6">
        <f>AE9*Tabelle13453691011[[#This Row],[Spalte1]]</f>
        <v>356.71999999999997</v>
      </c>
      <c r="AG13" s="3">
        <v>2</v>
      </c>
      <c r="AH13" s="3">
        <v>8.8999999999999996E-2</v>
      </c>
      <c r="AI13" s="6">
        <f>AI9*Tabelle1345369101112[[#This Row],[Spalte1]]</f>
        <v>456.57</v>
      </c>
    </row>
    <row r="14" spans="1:35" x14ac:dyDescent="0.2">
      <c r="A14" s="3">
        <v>3</v>
      </c>
      <c r="B14" s="3">
        <v>0.11799999999999999</v>
      </c>
      <c r="C14" s="6">
        <f>C9*Tabelle1[[#This Row],[Spalte1]]</f>
        <v>33.04</v>
      </c>
      <c r="D14" s="9"/>
      <c r="E14" s="3">
        <v>3</v>
      </c>
      <c r="F14" s="3">
        <v>0.115</v>
      </c>
      <c r="G14" s="6">
        <f>G9*Tabelle134[[#This Row],[Spalte1]]</f>
        <v>66.7</v>
      </c>
      <c r="H14" s="9"/>
      <c r="I14" s="3">
        <v>3</v>
      </c>
      <c r="J14" s="3">
        <v>0.114</v>
      </c>
      <c r="K14" s="6">
        <f>K9*Tabelle1345[[#This Row],[Spalte1]]</f>
        <v>145.92000000000002</v>
      </c>
      <c r="L14" s="9"/>
      <c r="M14" s="3">
        <v>3</v>
      </c>
      <c r="N14" s="3">
        <v>0.113</v>
      </c>
      <c r="O14" s="6">
        <f>O9*Tabelle13453[[#This Row],[Spalte1]]</f>
        <v>305.10000000000002</v>
      </c>
      <c r="P14" s="9"/>
      <c r="Q14" s="3">
        <v>3</v>
      </c>
      <c r="R14" s="3">
        <v>0.1</v>
      </c>
      <c r="S14" s="6">
        <f>S9*Tabelle134536[[#This Row],[Spalte1]]</f>
        <v>270</v>
      </c>
      <c r="U14" s="3">
        <v>3</v>
      </c>
      <c r="V14" s="3">
        <v>0.09</v>
      </c>
      <c r="W14" s="6">
        <f>W9*Tabelle1345369[[#This Row],[Spalte1]]</f>
        <v>243</v>
      </c>
      <c r="Y14" s="3">
        <v>3</v>
      </c>
      <c r="Z14" s="3">
        <v>8.7999999999999995E-2</v>
      </c>
      <c r="AA14" s="6">
        <f>AA9*Tabelle134536910[[#This Row],[Spalte1]]</f>
        <v>307.12</v>
      </c>
      <c r="AC14" s="3">
        <v>3</v>
      </c>
      <c r="AD14" s="3">
        <v>8.4000000000000005E-2</v>
      </c>
      <c r="AE14" s="6">
        <f>AE9*Tabelle13453691011[[#This Row],[Spalte1]]</f>
        <v>329.28000000000003</v>
      </c>
      <c r="AG14" s="3">
        <v>3</v>
      </c>
      <c r="AH14" s="3">
        <v>8.2000000000000003E-2</v>
      </c>
      <c r="AI14" s="6">
        <f>AI9*Tabelle1345369101112[[#This Row],[Spalte1]]</f>
        <v>420.66</v>
      </c>
    </row>
    <row r="15" spans="1:35" x14ac:dyDescent="0.2">
      <c r="A15" s="3">
        <v>4</v>
      </c>
      <c r="B15" s="3">
        <v>0.11</v>
      </c>
      <c r="C15" s="6">
        <f>C9*Tabelle1[[#This Row],[Spalte1]]</f>
        <v>30.8</v>
      </c>
      <c r="D15" s="9"/>
      <c r="E15" s="3">
        <v>4</v>
      </c>
      <c r="F15" s="3">
        <v>0.11</v>
      </c>
      <c r="G15" s="6">
        <f>G9*Tabelle134[[#This Row],[Spalte1]]</f>
        <v>63.8</v>
      </c>
      <c r="H15" s="9"/>
      <c r="I15" s="3">
        <v>4</v>
      </c>
      <c r="J15" s="3">
        <v>0.109</v>
      </c>
      <c r="K15" s="6">
        <f>K9*Tabelle1345[[#This Row],[Spalte1]]</f>
        <v>139.52000000000001</v>
      </c>
      <c r="L15" s="9"/>
      <c r="M15" s="3">
        <v>4</v>
      </c>
      <c r="N15" s="3">
        <v>0.1085</v>
      </c>
      <c r="O15" s="6">
        <f>O9*Tabelle13453[[#This Row],[Spalte1]]</f>
        <v>292.95</v>
      </c>
      <c r="P15" s="9"/>
      <c r="Q15" s="3">
        <v>4</v>
      </c>
      <c r="R15" s="3">
        <v>9.7000000000000003E-2</v>
      </c>
      <c r="S15" s="6">
        <f>S9*Tabelle134536[[#This Row],[Spalte1]]</f>
        <v>261.90000000000003</v>
      </c>
      <c r="U15" s="3">
        <v>4</v>
      </c>
      <c r="V15" s="3">
        <v>8.5000000000000006E-2</v>
      </c>
      <c r="W15" s="6">
        <f>W9*Tabelle1345369[[#This Row],[Spalte1]]</f>
        <v>229.50000000000003</v>
      </c>
      <c r="Y15" s="3">
        <v>4</v>
      </c>
      <c r="Z15" s="3">
        <v>0.08</v>
      </c>
      <c r="AA15" s="6">
        <f>AA9*Tabelle134536910[[#This Row],[Spalte1]]</f>
        <v>279.2</v>
      </c>
      <c r="AC15" s="3">
        <v>4</v>
      </c>
      <c r="AD15" s="3">
        <v>7.8E-2</v>
      </c>
      <c r="AE15" s="6">
        <f>AE9*Tabelle13453691011[[#This Row],[Spalte1]]</f>
        <v>305.76</v>
      </c>
      <c r="AG15" s="3">
        <v>4</v>
      </c>
      <c r="AH15" s="3">
        <v>7.5999999999999998E-2</v>
      </c>
      <c r="AI15" s="6">
        <f>AI9*Tabelle1345369101112[[#This Row],[Spalte1]]</f>
        <v>389.88</v>
      </c>
    </row>
    <row r="16" spans="1:35" x14ac:dyDescent="0.2">
      <c r="A16" s="3">
        <v>5</v>
      </c>
      <c r="B16" s="3">
        <v>0.10100000000000001</v>
      </c>
      <c r="C16" s="6">
        <f>C9*Tabelle1[[#This Row],[Spalte1]]</f>
        <v>28.28</v>
      </c>
      <c r="D16" s="9"/>
      <c r="E16" s="3">
        <v>5</v>
      </c>
      <c r="F16" s="3">
        <v>0.1</v>
      </c>
      <c r="G16" s="6">
        <f>G9*Tabelle134[[#This Row],[Spalte1]]</f>
        <v>58</v>
      </c>
      <c r="H16" s="9"/>
      <c r="I16" s="3">
        <v>5</v>
      </c>
      <c r="J16" s="3">
        <v>0.1</v>
      </c>
      <c r="K16" s="6">
        <f>K9*Tabelle1345[[#This Row],[Spalte1]]</f>
        <v>128</v>
      </c>
      <c r="L16" s="9"/>
      <c r="M16" s="3">
        <v>5</v>
      </c>
      <c r="N16" s="3">
        <v>9.9099999999999994E-2</v>
      </c>
      <c r="O16" s="6">
        <f>O9*Tabelle13453[[#This Row],[Spalte1]]</f>
        <v>267.57</v>
      </c>
      <c r="P16" s="9"/>
      <c r="Q16" s="3">
        <v>5</v>
      </c>
      <c r="R16" s="3">
        <v>9.2850000000000002E-2</v>
      </c>
      <c r="S16" s="6">
        <f>S9*Tabelle134536[[#This Row],[Spalte1]]</f>
        <v>250.69499999999999</v>
      </c>
      <c r="U16" s="3">
        <v>5</v>
      </c>
      <c r="V16" s="3">
        <v>0.08</v>
      </c>
      <c r="W16" s="6">
        <f>W9*Tabelle1345369[[#This Row],[Spalte1]]</f>
        <v>216</v>
      </c>
      <c r="Y16" s="3">
        <v>5</v>
      </c>
      <c r="Z16" s="3">
        <v>7.4999999999999997E-2</v>
      </c>
      <c r="AA16" s="6">
        <f>AA9*Tabelle134536910[[#This Row],[Spalte1]]</f>
        <v>261.75</v>
      </c>
      <c r="AC16" s="3">
        <v>5</v>
      </c>
      <c r="AD16" s="3">
        <v>7.4999999999999997E-2</v>
      </c>
      <c r="AE16" s="6">
        <f>AE9*Tabelle13453691011[[#This Row],[Spalte1]]</f>
        <v>294</v>
      </c>
      <c r="AG16" s="3">
        <v>5</v>
      </c>
      <c r="AH16" s="3">
        <v>7.2999999999999995E-2</v>
      </c>
      <c r="AI16" s="6">
        <f>AI9*Tabelle1345369101112[[#This Row],[Spalte1]]</f>
        <v>374.48999999999995</v>
      </c>
    </row>
    <row r="17" spans="1:35" x14ac:dyDescent="0.2">
      <c r="A17" s="3">
        <v>6</v>
      </c>
      <c r="B17" s="3">
        <v>9.5000000000000001E-2</v>
      </c>
      <c r="C17" s="6">
        <f>C9*Tabelle1[[#This Row],[Spalte1]]</f>
        <v>26.6</v>
      </c>
      <c r="D17" s="9"/>
      <c r="E17" s="3">
        <v>6</v>
      </c>
      <c r="F17" s="3">
        <v>0.09</v>
      </c>
      <c r="G17" s="6">
        <f>G9*Tabelle134[[#This Row],[Spalte1]]</f>
        <v>52.199999999999996</v>
      </c>
      <c r="H17" s="9"/>
      <c r="I17" s="3">
        <v>6</v>
      </c>
      <c r="J17" s="3">
        <v>0.09</v>
      </c>
      <c r="K17" s="6">
        <f>K9*Tabelle1345[[#This Row],[Spalte1]]</f>
        <v>115.19999999999999</v>
      </c>
      <c r="L17" s="9"/>
      <c r="M17" s="3">
        <v>6</v>
      </c>
      <c r="N17" s="3">
        <v>8.9099999999999999E-2</v>
      </c>
      <c r="O17" s="6">
        <f>O9*Tabelle13453[[#This Row],[Spalte1]]</f>
        <v>240.57</v>
      </c>
      <c r="Q17" s="3">
        <v>6</v>
      </c>
      <c r="R17" s="3">
        <v>8.9099999999999999E-2</v>
      </c>
      <c r="S17" s="6">
        <f>S9*Tabelle134536[[#This Row],[Spalte1]]</f>
        <v>240.57</v>
      </c>
      <c r="U17" s="3">
        <v>6</v>
      </c>
      <c r="V17" s="3">
        <v>7.4999999999999997E-2</v>
      </c>
      <c r="W17" s="6">
        <f>W9*Tabelle1345369[[#This Row],[Spalte1]]</f>
        <v>202.5</v>
      </c>
      <c r="Y17" s="3">
        <v>6</v>
      </c>
      <c r="Z17" s="3">
        <v>7.0000000000000007E-2</v>
      </c>
      <c r="AA17" s="6">
        <f>AA9*Tabelle134536910[[#This Row],[Spalte1]]</f>
        <v>244.3</v>
      </c>
      <c r="AC17" s="3">
        <v>6</v>
      </c>
      <c r="AD17" s="3">
        <v>6.8000000000000005E-2</v>
      </c>
      <c r="AE17" s="6">
        <f>AE9*Tabelle13453691011[[#This Row],[Spalte1]]</f>
        <v>266.56</v>
      </c>
      <c r="AG17" s="3">
        <v>6</v>
      </c>
      <c r="AH17" s="3">
        <v>6.7000000000000004E-2</v>
      </c>
      <c r="AI17" s="6">
        <f>AI9*Tabelle1345369101112[[#This Row],[Spalte1]]</f>
        <v>343.71000000000004</v>
      </c>
    </row>
    <row r="18" spans="1:35" x14ac:dyDescent="0.2">
      <c r="A18" s="3">
        <v>7</v>
      </c>
      <c r="B18" s="3">
        <v>0.09</v>
      </c>
      <c r="C18" s="6">
        <f>C9*Tabelle1[[#This Row],[Spalte1]]</f>
        <v>25.2</v>
      </c>
      <c r="D18" s="9"/>
      <c r="E18" s="3">
        <v>7</v>
      </c>
      <c r="F18" s="3">
        <v>0.08</v>
      </c>
      <c r="G18" s="6">
        <f>G9*Tabelle134[[#This Row],[Spalte1]]</f>
        <v>46.4</v>
      </c>
      <c r="H18" s="9"/>
      <c r="I18" s="3">
        <v>7</v>
      </c>
      <c r="J18" s="3">
        <v>7.4499999999999997E-2</v>
      </c>
      <c r="K18" s="6">
        <f>K9*Tabelle1345[[#This Row],[Spalte1]]</f>
        <v>95.36</v>
      </c>
      <c r="L18" s="9"/>
      <c r="M18" s="3">
        <v>7</v>
      </c>
      <c r="N18" s="3">
        <v>7.3899999999999993E-2</v>
      </c>
      <c r="O18" s="6">
        <f>O9*Tabelle13453[[#This Row],[Spalte1]]</f>
        <v>199.52999999999997</v>
      </c>
      <c r="Q18" s="3">
        <v>7</v>
      </c>
      <c r="R18" s="3">
        <v>7.3899999999999993E-2</v>
      </c>
      <c r="S18" s="6">
        <f>S9*Tabelle134536[[#This Row],[Spalte1]]</f>
        <v>199.52999999999997</v>
      </c>
      <c r="U18" s="3">
        <v>7</v>
      </c>
      <c r="V18" s="3">
        <v>7.0000000000000007E-2</v>
      </c>
      <c r="W18" s="6">
        <f>W9*Tabelle1345369[[#This Row],[Spalte1]]</f>
        <v>189.00000000000003</v>
      </c>
      <c r="Y18" s="3">
        <v>7</v>
      </c>
      <c r="Z18" s="3">
        <v>0.06</v>
      </c>
      <c r="AA18" s="6">
        <f>AA9*Tabelle134536910[[#This Row],[Spalte1]]</f>
        <v>209.4</v>
      </c>
      <c r="AC18" s="3">
        <v>7</v>
      </c>
      <c r="AD18" s="3">
        <v>5.8999999999999997E-2</v>
      </c>
      <c r="AE18" s="6">
        <f>AE9*Tabelle13453691011[[#This Row],[Spalte1]]</f>
        <v>231.28</v>
      </c>
      <c r="AG18" s="3">
        <v>7</v>
      </c>
      <c r="AH18" s="3">
        <v>5.8999999999999997E-2</v>
      </c>
      <c r="AI18" s="6">
        <f>AI9*Tabelle1345369101112[[#This Row],[Spalte1]]</f>
        <v>302.66999999999996</v>
      </c>
    </row>
    <row r="19" spans="1:35" x14ac:dyDescent="0.2">
      <c r="A19" s="3">
        <v>8</v>
      </c>
      <c r="B19" s="3">
        <v>8.5000000000000006E-2</v>
      </c>
      <c r="C19" s="6">
        <f>C9*Tabelle1[[#This Row],[Spalte1]]</f>
        <v>23.8</v>
      </c>
      <c r="D19" s="9"/>
      <c r="E19" s="3">
        <v>8</v>
      </c>
      <c r="F19" s="3">
        <v>7.0000000000000007E-2</v>
      </c>
      <c r="G19" s="6">
        <f>G9*Tabelle134[[#This Row],[Spalte1]]</f>
        <v>40.6</v>
      </c>
      <c r="H19" s="9"/>
      <c r="I19" s="3">
        <v>8</v>
      </c>
      <c r="J19" s="3">
        <v>6.9000000000000006E-2</v>
      </c>
      <c r="K19" s="6">
        <f>K9*Tabelle1345[[#This Row],[Spalte1]]</f>
        <v>88.320000000000007</v>
      </c>
      <c r="L19" s="9"/>
      <c r="M19" s="3">
        <v>8</v>
      </c>
      <c r="N19" s="3">
        <v>6.855E-2</v>
      </c>
      <c r="O19" s="6">
        <f>O9*Tabelle13453[[#This Row],[Spalte1]]</f>
        <v>185.08500000000001</v>
      </c>
      <c r="Q19" s="3">
        <v>8</v>
      </c>
      <c r="R19" s="3">
        <v>6.855E-2</v>
      </c>
      <c r="S19" s="6">
        <f>S9*Tabelle134536[[#This Row],[Spalte1]]</f>
        <v>185.08500000000001</v>
      </c>
      <c r="U19" s="3">
        <v>8</v>
      </c>
      <c r="V19" s="3">
        <v>0.06</v>
      </c>
      <c r="W19" s="6">
        <f>W9*Tabelle1345369[[#This Row],[Spalte1]]</f>
        <v>162</v>
      </c>
      <c r="Y19" s="3">
        <v>8</v>
      </c>
      <c r="Z19" s="3">
        <v>5.5E-2</v>
      </c>
      <c r="AA19" s="6">
        <f>AA9*Tabelle134536910[[#This Row],[Spalte1]]</f>
        <v>191.95</v>
      </c>
      <c r="AC19" s="3">
        <v>8</v>
      </c>
      <c r="AD19" s="3">
        <v>5.2999999999999999E-2</v>
      </c>
      <c r="AE19" s="6">
        <f>AE9*Tabelle13453691011[[#This Row],[Spalte1]]</f>
        <v>207.76</v>
      </c>
      <c r="AG19" s="3">
        <v>8</v>
      </c>
      <c r="AH19" s="3">
        <v>5.2999999999999999E-2</v>
      </c>
      <c r="AI19" s="6">
        <f>AI9*Tabelle1345369101112[[#This Row],[Spalte1]]</f>
        <v>271.89</v>
      </c>
    </row>
    <row r="20" spans="1:35" x14ac:dyDescent="0.2">
      <c r="A20" s="3">
        <v>9</v>
      </c>
      <c r="B20" s="3">
        <v>0.08</v>
      </c>
      <c r="C20" s="6">
        <f>C9*Tabelle1[[#This Row],[Spalte1]]</f>
        <v>22.400000000000002</v>
      </c>
      <c r="D20" s="9"/>
      <c r="E20" s="3">
        <v>9</v>
      </c>
      <c r="F20" s="3">
        <v>0.06</v>
      </c>
      <c r="G20" s="6">
        <f>G9*Tabelle134[[#This Row],[Spalte1]]</f>
        <v>34.799999999999997</v>
      </c>
      <c r="H20" s="9"/>
      <c r="I20" s="3">
        <v>9</v>
      </c>
      <c r="J20" s="3">
        <v>0.06</v>
      </c>
      <c r="K20" s="6">
        <f>K9*Tabelle1345[[#This Row],[Spalte1]]</f>
        <v>76.8</v>
      </c>
      <c r="L20" s="9"/>
      <c r="M20" s="3">
        <v>9</v>
      </c>
      <c r="N20" s="3">
        <v>5.8999999999999997E-2</v>
      </c>
      <c r="O20" s="6">
        <f>O9*Tabelle13453[[#This Row],[Spalte1]]</f>
        <v>159.29999999999998</v>
      </c>
      <c r="Q20" s="3">
        <v>9</v>
      </c>
      <c r="R20" s="3">
        <v>6.2E-2</v>
      </c>
      <c r="S20" s="6">
        <f>S9*Tabelle134536[[#This Row],[Spalte1]]</f>
        <v>167.4</v>
      </c>
      <c r="U20" s="3">
        <v>9</v>
      </c>
      <c r="V20" s="3">
        <v>5.8999999999999997E-2</v>
      </c>
      <c r="W20" s="6">
        <f>W9*Tabelle1345369[[#This Row],[Spalte1]]</f>
        <v>159.29999999999998</v>
      </c>
      <c r="Y20" s="3">
        <v>9</v>
      </c>
      <c r="Z20" s="3">
        <v>0.05</v>
      </c>
      <c r="AA20" s="6">
        <f>AA9*Tabelle134536910[[#This Row],[Spalte1]]</f>
        <v>174.5</v>
      </c>
      <c r="AC20" s="3">
        <v>9</v>
      </c>
      <c r="AD20" s="3">
        <v>0.05</v>
      </c>
      <c r="AE20" s="6">
        <f>AE9*Tabelle13453691011[[#This Row],[Spalte1]]</f>
        <v>196</v>
      </c>
      <c r="AG20" s="3">
        <v>9</v>
      </c>
      <c r="AH20" s="3">
        <v>4.4999999999999998E-2</v>
      </c>
      <c r="AI20" s="6">
        <f>AI9*Tabelle1345369101112[[#This Row],[Spalte1]]</f>
        <v>230.85</v>
      </c>
    </row>
    <row r="21" spans="1:35" x14ac:dyDescent="0.2">
      <c r="A21" s="3">
        <v>10</v>
      </c>
      <c r="B21" s="3">
        <v>7.0000000000000007E-2</v>
      </c>
      <c r="C21" s="6">
        <f>C9*Tabelle1[[#This Row],[Spalte1]]</f>
        <v>19.600000000000001</v>
      </c>
      <c r="D21" s="9"/>
      <c r="E21" s="3">
        <v>10</v>
      </c>
      <c r="F21" s="3">
        <v>0.05</v>
      </c>
      <c r="G21" s="6">
        <f>G9*Tabelle134[[#This Row],[Spalte1]]</f>
        <v>29</v>
      </c>
      <c r="H21" s="9"/>
      <c r="I21" s="3">
        <v>10</v>
      </c>
      <c r="J21" s="3">
        <v>0.04</v>
      </c>
      <c r="K21" s="6">
        <f>K9*Tabelle1345[[#This Row],[Spalte1]]</f>
        <v>51.2</v>
      </c>
      <c r="L21" s="9"/>
      <c r="M21" s="3">
        <v>10</v>
      </c>
      <c r="N21" s="3">
        <v>3.9410000000000001E-2</v>
      </c>
      <c r="O21" s="6">
        <f>O9*Tabelle13453[[#This Row],[Spalte1]]</f>
        <v>106.407</v>
      </c>
      <c r="Q21" s="3">
        <v>10</v>
      </c>
      <c r="R21" s="3">
        <v>0.04</v>
      </c>
      <c r="S21" s="6">
        <f>S9*Tabelle134536[[#This Row],[Spalte1]]</f>
        <v>108</v>
      </c>
      <c r="U21" s="3">
        <v>10</v>
      </c>
      <c r="V21" s="3">
        <v>0.04</v>
      </c>
      <c r="W21" s="6">
        <f>W9*Tabelle1345369[[#This Row],[Spalte1]]</f>
        <v>108</v>
      </c>
      <c r="Y21" s="3">
        <v>10</v>
      </c>
      <c r="Z21" s="3">
        <v>0.04</v>
      </c>
      <c r="AA21" s="6">
        <f>AA9*Tabelle134536910[[#This Row],[Spalte1]]</f>
        <v>139.6</v>
      </c>
      <c r="AC21" s="3">
        <v>10</v>
      </c>
      <c r="AD21" s="3">
        <v>0.04</v>
      </c>
      <c r="AE21" s="6">
        <f>AE9*Tabelle13453691011[[#This Row],[Spalte1]]</f>
        <v>156.80000000000001</v>
      </c>
      <c r="AG21" s="3">
        <v>10</v>
      </c>
      <c r="AH21" s="3">
        <v>3.7999999999999999E-2</v>
      </c>
      <c r="AI21" s="6">
        <f>AI9*Tabelle1345369101112[[#This Row],[Spalte1]]</f>
        <v>194.94</v>
      </c>
    </row>
    <row r="22" spans="1:35" x14ac:dyDescent="0.2">
      <c r="A22" s="9"/>
      <c r="B22" s="9"/>
      <c r="C22" s="9"/>
      <c r="D22" s="9"/>
      <c r="E22" s="3">
        <v>11</v>
      </c>
      <c r="F22" s="3">
        <v>0.04</v>
      </c>
      <c r="G22" s="6">
        <f>G9*Tabelle134[[#This Row],[Spalte1]]</f>
        <v>23.2</v>
      </c>
      <c r="H22" s="9"/>
      <c r="I22" s="3">
        <v>11</v>
      </c>
      <c r="J22" s="3">
        <v>0.03</v>
      </c>
      <c r="K22" s="6">
        <f>K9*Tabelle1345[[#This Row],[Spalte1]]</f>
        <v>38.4</v>
      </c>
      <c r="L22" s="9"/>
      <c r="M22" s="3">
        <v>11</v>
      </c>
      <c r="N22" s="3">
        <v>2.92E-2</v>
      </c>
      <c r="O22" s="6">
        <f>O9*Tabelle13453[[#This Row],[Spalte1]]</f>
        <v>78.84</v>
      </c>
      <c r="Q22" s="3">
        <v>11</v>
      </c>
      <c r="R22" s="3">
        <v>3.5000000000000003E-2</v>
      </c>
      <c r="S22" s="6">
        <f>S9*Tabelle134536[[#This Row],[Spalte1]]</f>
        <v>94.500000000000014</v>
      </c>
      <c r="U22" s="3">
        <v>11</v>
      </c>
      <c r="V22" s="3">
        <v>3.5000000000000003E-2</v>
      </c>
      <c r="W22" s="6">
        <f>W9*Tabelle1345369[[#This Row],[Spalte1]]</f>
        <v>94.500000000000014</v>
      </c>
      <c r="Y22" s="3">
        <v>11</v>
      </c>
      <c r="Z22" s="3">
        <v>3.5000000000000003E-2</v>
      </c>
      <c r="AA22" s="6">
        <f>AA9*Tabelle134536910[[#This Row],[Spalte1]]</f>
        <v>122.15</v>
      </c>
      <c r="AC22" s="3">
        <v>11</v>
      </c>
      <c r="AD22" s="3">
        <v>3.5000000000000003E-2</v>
      </c>
      <c r="AE22" s="6">
        <f>AE9*Tabelle13453691011[[#This Row],[Spalte1]]</f>
        <v>137.20000000000002</v>
      </c>
      <c r="AG22" s="3">
        <v>11</v>
      </c>
      <c r="AH22" s="3">
        <v>3.5000000000000003E-2</v>
      </c>
      <c r="AI22" s="6">
        <f>AI9*Tabelle1345369101112[[#This Row],[Spalte1]]</f>
        <v>179.55</v>
      </c>
    </row>
    <row r="23" spans="1:35" x14ac:dyDescent="0.2">
      <c r="A23" s="9"/>
      <c r="B23" s="9">
        <f>SUM(Tabelle1[Spalte1])</f>
        <v>0.99999999999999978</v>
      </c>
      <c r="C23" s="9"/>
      <c r="D23" s="9"/>
      <c r="E23" s="3">
        <v>12</v>
      </c>
      <c r="F23" s="3">
        <v>2.3E-2</v>
      </c>
      <c r="G23" s="6">
        <f>G9*Tabelle134[[#This Row],[Spalte1]]</f>
        <v>13.34</v>
      </c>
      <c r="H23" s="9"/>
      <c r="I23" s="3">
        <v>12</v>
      </c>
      <c r="J23" s="3">
        <v>1.95E-2</v>
      </c>
      <c r="K23" s="6">
        <f>K9*Tabelle1345[[#This Row],[Spalte1]]</f>
        <v>24.96</v>
      </c>
      <c r="L23" s="9"/>
      <c r="M23" s="3">
        <v>12</v>
      </c>
      <c r="N23" s="3">
        <v>1.9E-2</v>
      </c>
      <c r="O23" s="6">
        <f>O9*Tabelle13453[[#This Row],[Spalte1]]</f>
        <v>51.3</v>
      </c>
      <c r="Q23" s="3">
        <v>12</v>
      </c>
      <c r="R23" s="3">
        <v>2.5000000000000001E-2</v>
      </c>
      <c r="S23" s="6">
        <f>S9*Tabelle134536[[#This Row],[Spalte1]]</f>
        <v>67.5</v>
      </c>
      <c r="U23" s="3">
        <v>12</v>
      </c>
      <c r="V23" s="3">
        <v>0.03</v>
      </c>
      <c r="W23" s="6">
        <f>W9*Tabelle1345369[[#This Row],[Spalte1]]</f>
        <v>81</v>
      </c>
      <c r="Y23" s="3">
        <v>12</v>
      </c>
      <c r="Z23" s="3">
        <v>0.03</v>
      </c>
      <c r="AA23" s="6">
        <f>AA9*Tabelle134536910[[#This Row],[Spalte1]]</f>
        <v>104.7</v>
      </c>
      <c r="AC23" s="3">
        <v>12</v>
      </c>
      <c r="AD23" s="3">
        <v>0.03</v>
      </c>
      <c r="AE23" s="6">
        <f>AE9*Tabelle13453691011[[#This Row],[Spalte1]]</f>
        <v>117.6</v>
      </c>
      <c r="AG23" s="3">
        <v>12</v>
      </c>
      <c r="AH23" s="3">
        <v>2.8000000000000001E-2</v>
      </c>
      <c r="AI23" s="6">
        <f>AI9*Tabelle1345369101112[[#This Row],[Spalte1]]</f>
        <v>143.64000000000001</v>
      </c>
    </row>
    <row r="24" spans="1:35" x14ac:dyDescent="0.2">
      <c r="A24" s="9"/>
      <c r="B24" s="9"/>
      <c r="C24" s="9"/>
      <c r="D24" s="9"/>
      <c r="E24" s="3">
        <v>13</v>
      </c>
      <c r="F24" s="3">
        <v>0.01</v>
      </c>
      <c r="G24" s="6">
        <f>G9*Tabelle134[[#This Row],[Spalte1]]</f>
        <v>5.8</v>
      </c>
      <c r="H24" s="9"/>
      <c r="I24" s="3">
        <v>13</v>
      </c>
      <c r="J24" s="3">
        <v>1.2E-2</v>
      </c>
      <c r="K24" s="6">
        <f>K9*Tabelle1345[[#This Row],[Spalte1]]</f>
        <v>15.36</v>
      </c>
      <c r="L24" s="9"/>
      <c r="M24" s="3">
        <v>13</v>
      </c>
      <c r="N24" s="3">
        <v>1.159E-2</v>
      </c>
      <c r="O24" s="6">
        <f>O9*Tabelle13453[[#This Row],[Spalte1]]</f>
        <v>31.292999999999999</v>
      </c>
      <c r="Q24" s="3">
        <v>13</v>
      </c>
      <c r="R24" s="3">
        <v>0.02</v>
      </c>
      <c r="S24" s="6">
        <f>S9*Tabelle134536[[#This Row],[Spalte1]]</f>
        <v>54</v>
      </c>
      <c r="U24" s="3">
        <v>13</v>
      </c>
      <c r="V24" s="3">
        <v>2.5000000000000001E-2</v>
      </c>
      <c r="W24" s="6">
        <f>W9*Tabelle1345369[[#This Row],[Spalte1]]</f>
        <v>67.5</v>
      </c>
      <c r="Y24" s="3">
        <v>13</v>
      </c>
      <c r="Z24" s="3">
        <v>2.5000000000000001E-2</v>
      </c>
      <c r="AA24" s="6">
        <f>AA9*Tabelle134536910[[#This Row],[Spalte1]]</f>
        <v>87.25</v>
      </c>
      <c r="AC24" s="3">
        <v>13</v>
      </c>
      <c r="AD24" s="3">
        <v>2.5000000000000001E-2</v>
      </c>
      <c r="AE24" s="6">
        <f>AE9*Tabelle13453691011[[#This Row],[Spalte1]]</f>
        <v>98</v>
      </c>
      <c r="AG24" s="3">
        <v>13</v>
      </c>
      <c r="AH24" s="3">
        <v>2.4E-2</v>
      </c>
      <c r="AI24" s="6">
        <f>AI9*Tabelle1345369101112[[#This Row],[Spalte1]]</f>
        <v>123.12</v>
      </c>
    </row>
    <row r="25" spans="1:35" x14ac:dyDescent="0.2">
      <c r="A25" s="9"/>
      <c r="B25" s="9"/>
      <c r="C25" s="9"/>
      <c r="D25" s="9"/>
      <c r="E25" s="3">
        <v>14</v>
      </c>
      <c r="F25" s="3">
        <v>4.0000000000000001E-3</v>
      </c>
      <c r="G25" s="6">
        <f>G9*Tabelle134[[#This Row],[Spalte1]]</f>
        <v>2.3199999999999998</v>
      </c>
      <c r="H25" s="9"/>
      <c r="I25" s="3">
        <v>14</v>
      </c>
      <c r="J25" s="3">
        <v>1.0999999999999999E-2</v>
      </c>
      <c r="K25" s="6">
        <f>K9*Tabelle1345[[#This Row],[Spalte1]]</f>
        <v>14.079999999999998</v>
      </c>
      <c r="L25" s="9"/>
      <c r="M25" s="3">
        <v>14</v>
      </c>
      <c r="N25" s="3">
        <v>1.095E-2</v>
      </c>
      <c r="O25" s="6">
        <f>O9*Tabelle13453[[#This Row],[Spalte1]]</f>
        <v>29.564999999999998</v>
      </c>
      <c r="Q25" s="3">
        <v>14</v>
      </c>
      <c r="R25" s="3">
        <v>1.4999999999999999E-2</v>
      </c>
      <c r="S25" s="6">
        <f>S9*Tabelle134536[[#This Row],[Spalte1]]</f>
        <v>40.5</v>
      </c>
      <c r="U25" s="3">
        <v>14</v>
      </c>
      <c r="V25" s="3">
        <v>2.4E-2</v>
      </c>
      <c r="W25" s="6">
        <f>W9*Tabelle1345369[[#This Row],[Spalte1]]</f>
        <v>64.8</v>
      </c>
      <c r="Y25" s="3">
        <v>14</v>
      </c>
      <c r="Z25" s="3">
        <v>2.4E-2</v>
      </c>
      <c r="AA25" s="6">
        <f>AA9*Tabelle134536910[[#This Row],[Spalte1]]</f>
        <v>83.76</v>
      </c>
      <c r="AC25" s="3">
        <v>14</v>
      </c>
      <c r="AD25" s="3">
        <v>2.4E-2</v>
      </c>
      <c r="AE25" s="6">
        <f>AE9*Tabelle13453691011[[#This Row],[Spalte1]]</f>
        <v>94.08</v>
      </c>
      <c r="AG25" s="3">
        <v>14</v>
      </c>
      <c r="AH25" s="3">
        <v>2.3E-2</v>
      </c>
      <c r="AI25" s="6">
        <f>AI9*Tabelle1345369101112[[#This Row],[Spalte1]]</f>
        <v>117.99</v>
      </c>
    </row>
    <row r="26" spans="1:35" x14ac:dyDescent="0.2">
      <c r="A26" s="9"/>
      <c r="B26" s="9"/>
      <c r="C26" s="9"/>
      <c r="D26" s="9"/>
      <c r="E26" s="3">
        <v>15</v>
      </c>
      <c r="F26" s="3">
        <v>1E-3</v>
      </c>
      <c r="G26" s="6">
        <f>G9*Tabelle134[[#This Row],[Spalte1]]</f>
        <v>0.57999999999999996</v>
      </c>
      <c r="H26" s="9"/>
      <c r="I26" s="3">
        <v>15</v>
      </c>
      <c r="J26" s="3">
        <v>0.01</v>
      </c>
      <c r="K26" s="6">
        <f>K9*Tabelle1345[[#This Row],[Spalte1]]</f>
        <v>12.8</v>
      </c>
      <c r="L26" s="9"/>
      <c r="M26" s="3">
        <v>15</v>
      </c>
      <c r="N26" s="3">
        <v>0.01</v>
      </c>
      <c r="O26" s="6">
        <f>O9*Tabelle13453[[#This Row],[Spalte1]]</f>
        <v>27</v>
      </c>
      <c r="Q26" s="3">
        <v>15</v>
      </c>
      <c r="R26" s="3">
        <v>0.01</v>
      </c>
      <c r="S26" s="6">
        <f>S9*Tabelle134536[[#This Row],[Spalte1]]</f>
        <v>27</v>
      </c>
      <c r="U26" s="3">
        <v>15</v>
      </c>
      <c r="V26" s="3">
        <v>2.3E-2</v>
      </c>
      <c r="W26" s="6">
        <f>W9*Tabelle1345369[[#This Row],[Spalte1]]</f>
        <v>62.1</v>
      </c>
      <c r="Y26" s="3">
        <v>15</v>
      </c>
      <c r="Z26" s="3">
        <v>2.3E-2</v>
      </c>
      <c r="AA26" s="6">
        <f>AA9*Tabelle134536910[[#This Row],[Spalte1]]</f>
        <v>80.27</v>
      </c>
      <c r="AC26" s="3">
        <v>15</v>
      </c>
      <c r="AD26" s="3">
        <v>2.3E-2</v>
      </c>
      <c r="AE26" s="6">
        <f>AE9*Tabelle13453691011[[#This Row],[Spalte1]]</f>
        <v>90.16</v>
      </c>
      <c r="AG26" s="3">
        <v>15</v>
      </c>
      <c r="AH26" s="3">
        <v>2.1999999999999999E-2</v>
      </c>
      <c r="AI26" s="6">
        <f>AI9*Tabelle1345369101112[[#This Row],[Spalte1]]</f>
        <v>112.86</v>
      </c>
    </row>
    <row r="27" spans="1:35" x14ac:dyDescent="0.2">
      <c r="A27" s="9"/>
      <c r="B27" s="9"/>
      <c r="C27" s="9"/>
      <c r="D27" s="9"/>
      <c r="E27" s="9"/>
      <c r="F27" s="9"/>
      <c r="G27" s="9"/>
      <c r="H27" s="9"/>
      <c r="I27" s="3">
        <v>16</v>
      </c>
      <c r="J27" s="3">
        <v>5.0000000000000001E-3</v>
      </c>
      <c r="K27" s="6">
        <f>K9*Tabelle1345[[#This Row],[Spalte1]]</f>
        <v>6.4</v>
      </c>
      <c r="L27" s="9"/>
      <c r="M27" s="3">
        <v>16</v>
      </c>
      <c r="N27" s="3">
        <v>5.0000000000000001E-3</v>
      </c>
      <c r="O27" s="6">
        <f>O9*Tabelle13453[[#This Row],[Spalte1]]</f>
        <v>13.5</v>
      </c>
      <c r="Q27" s="3">
        <v>16</v>
      </c>
      <c r="R27" s="3">
        <v>8.9999999999999993E-3</v>
      </c>
      <c r="S27" s="6">
        <f>S9*Tabelle134536[[#This Row],[Spalte1]]</f>
        <v>24.299999999999997</v>
      </c>
      <c r="U27" s="3">
        <v>16</v>
      </c>
      <c r="V27" s="3">
        <v>2.1999999999999999E-2</v>
      </c>
      <c r="W27" s="6">
        <f>W9*Tabelle1345369[[#This Row],[Spalte1]]</f>
        <v>59.4</v>
      </c>
      <c r="Y27" s="3">
        <v>16</v>
      </c>
      <c r="Z27" s="3">
        <v>2.1999999999999999E-2</v>
      </c>
      <c r="AA27" s="6">
        <f>AA9*Tabelle134536910[[#This Row],[Spalte1]]</f>
        <v>76.78</v>
      </c>
      <c r="AC27" s="3">
        <v>16</v>
      </c>
      <c r="AD27" s="3">
        <v>2.1999999999999999E-2</v>
      </c>
      <c r="AE27" s="6">
        <f>AE9*Tabelle13453691011[[#This Row],[Spalte1]]</f>
        <v>86.24</v>
      </c>
      <c r="AG27" s="3">
        <v>16</v>
      </c>
      <c r="AH27" s="3">
        <v>0.02</v>
      </c>
      <c r="AI27" s="6">
        <f>AI9*Tabelle1345369101112[[#This Row],[Spalte1]]</f>
        <v>102.60000000000001</v>
      </c>
    </row>
    <row r="28" spans="1:35" x14ac:dyDescent="0.2">
      <c r="A28" s="9"/>
      <c r="B28" s="9"/>
      <c r="C28" s="9"/>
      <c r="D28" s="9"/>
      <c r="E28" s="9"/>
      <c r="F28" s="9">
        <f>SUM(Tabelle134[Spalte1])</f>
        <v>1</v>
      </c>
      <c r="G28" s="9"/>
      <c r="H28" s="9"/>
      <c r="I28" s="3">
        <v>17</v>
      </c>
      <c r="J28" s="3">
        <v>4.0000000000000001E-3</v>
      </c>
      <c r="K28" s="6">
        <f>K9*Tabelle1345[[#This Row],[Spalte1]]</f>
        <v>5.12</v>
      </c>
      <c r="L28" s="9"/>
      <c r="M28" s="3">
        <v>17</v>
      </c>
      <c r="N28" s="3">
        <v>4.4999999999999997E-3</v>
      </c>
      <c r="O28" s="6">
        <f>O9*Tabelle13453[[#This Row],[Spalte1]]</f>
        <v>12.149999999999999</v>
      </c>
      <c r="Q28" s="3">
        <v>17</v>
      </c>
      <c r="R28" s="3">
        <v>8.0000000000000002E-3</v>
      </c>
      <c r="S28" s="6">
        <f>S9*Tabelle134536[[#This Row],[Spalte1]]</f>
        <v>21.6</v>
      </c>
      <c r="U28" s="3">
        <v>17</v>
      </c>
      <c r="V28" s="3">
        <v>0.02</v>
      </c>
      <c r="W28" s="6">
        <f>W9*Tabelle1345369[[#This Row],[Spalte1]]</f>
        <v>54</v>
      </c>
      <c r="Y28" s="3">
        <v>17</v>
      </c>
      <c r="Z28" s="3">
        <v>0.02</v>
      </c>
      <c r="AA28" s="6">
        <f>AA9*Tabelle134536910[[#This Row],[Spalte1]]</f>
        <v>69.8</v>
      </c>
      <c r="AC28" s="3">
        <v>17</v>
      </c>
      <c r="AD28" s="3">
        <v>0.02</v>
      </c>
      <c r="AE28" s="6">
        <f>AE9*Tabelle13453691011[[#This Row],[Spalte1]]</f>
        <v>78.400000000000006</v>
      </c>
      <c r="AG28" s="3">
        <v>17</v>
      </c>
      <c r="AH28" s="3">
        <v>1.9E-2</v>
      </c>
      <c r="AI28" s="6">
        <f>AI9*Tabelle1345369101112[[#This Row],[Spalte1]]</f>
        <v>97.47</v>
      </c>
    </row>
    <row r="29" spans="1:35" x14ac:dyDescent="0.2">
      <c r="A29" s="9"/>
      <c r="B29" s="9"/>
      <c r="C29" s="9"/>
      <c r="D29" s="9"/>
      <c r="E29" s="9"/>
      <c r="F29" s="9"/>
      <c r="G29" s="9"/>
      <c r="H29" s="9"/>
      <c r="I29" s="3">
        <v>18</v>
      </c>
      <c r="J29" s="3">
        <v>3.0000000000000001E-3</v>
      </c>
      <c r="K29" s="6">
        <f>K9*Tabelle1345[[#This Row],[Spalte1]]</f>
        <v>3.84</v>
      </c>
      <c r="L29" s="9"/>
      <c r="M29" s="3">
        <v>18</v>
      </c>
      <c r="N29" s="3">
        <v>4.0000000000000001E-3</v>
      </c>
      <c r="O29" s="6">
        <f>O9*Tabelle13453[[#This Row],[Spalte1]]</f>
        <v>10.8</v>
      </c>
      <c r="Q29" s="3">
        <v>18</v>
      </c>
      <c r="R29" s="3">
        <v>7.0000000000000001E-3</v>
      </c>
      <c r="S29" s="6">
        <f>S9*Tabelle134536[[#This Row],[Spalte1]]</f>
        <v>18.900000000000002</v>
      </c>
      <c r="U29" s="3">
        <v>18</v>
      </c>
      <c r="V29" s="3">
        <v>1.7999999999999999E-2</v>
      </c>
      <c r="W29" s="6">
        <f>W9*Tabelle1345369[[#This Row],[Spalte1]]</f>
        <v>48.599999999999994</v>
      </c>
      <c r="Y29" s="3">
        <v>18</v>
      </c>
      <c r="Z29" s="3">
        <v>1.4999999999999999E-2</v>
      </c>
      <c r="AA29" s="6">
        <f>AA9*Tabelle134536910[[#This Row],[Spalte1]]</f>
        <v>52.35</v>
      </c>
      <c r="AC29" s="3">
        <v>18</v>
      </c>
      <c r="AD29" s="3">
        <v>1.4999999999999999E-2</v>
      </c>
      <c r="AE29" s="6">
        <f>AE9*Tabelle13453691011[[#This Row],[Spalte1]]</f>
        <v>58.8</v>
      </c>
      <c r="AG29" s="3">
        <v>18</v>
      </c>
      <c r="AH29" s="3">
        <v>1.2999999999999999E-2</v>
      </c>
      <c r="AI29" s="6">
        <f>AI9*Tabelle1345369101112[[#This Row],[Spalte1]]</f>
        <v>66.69</v>
      </c>
    </row>
    <row r="30" spans="1:35" x14ac:dyDescent="0.2">
      <c r="A30" s="9"/>
      <c r="B30" s="9"/>
      <c r="C30" s="9"/>
      <c r="D30" s="9"/>
      <c r="E30" s="9"/>
      <c r="F30" s="9"/>
      <c r="G30" s="9"/>
      <c r="H30" s="9"/>
      <c r="I30" s="3">
        <v>19</v>
      </c>
      <c r="J30" s="3">
        <v>2E-3</v>
      </c>
      <c r="K30" s="6">
        <f>K9*Tabelle1345[[#This Row],[Spalte1]]</f>
        <v>2.56</v>
      </c>
      <c r="L30" s="9"/>
      <c r="M30" s="3">
        <v>19</v>
      </c>
      <c r="N30" s="3">
        <v>3.0000000000000001E-3</v>
      </c>
      <c r="O30" s="6">
        <f>O9*Tabelle13453[[#This Row],[Spalte1]]</f>
        <v>8.1</v>
      </c>
      <c r="Q30" s="3">
        <v>19</v>
      </c>
      <c r="R30" s="3">
        <v>6.0000000000000001E-3</v>
      </c>
      <c r="S30" s="6">
        <f>S9*Tabelle134536[[#This Row],[Spalte1]]</f>
        <v>16.2</v>
      </c>
      <c r="U30" s="3">
        <v>19</v>
      </c>
      <c r="V30" s="3">
        <v>1.4999999999999999E-2</v>
      </c>
      <c r="W30" s="6">
        <f>W9*Tabelle1345369[[#This Row],[Spalte1]]</f>
        <v>40.5</v>
      </c>
      <c r="Y30" s="3">
        <v>19</v>
      </c>
      <c r="Z30" s="3">
        <v>0.01</v>
      </c>
      <c r="AA30" s="6">
        <f>AA9*Tabelle134536910[[#This Row],[Spalte1]]</f>
        <v>34.9</v>
      </c>
      <c r="AC30" s="3">
        <v>19</v>
      </c>
      <c r="AD30" s="3">
        <v>0.01</v>
      </c>
      <c r="AE30" s="6">
        <f>AE9*Tabelle13453691011[[#This Row],[Spalte1]]</f>
        <v>39.200000000000003</v>
      </c>
      <c r="AG30" s="3">
        <v>19</v>
      </c>
      <c r="AH30" s="3">
        <v>0.01</v>
      </c>
      <c r="AI30" s="6">
        <f>AI9*Tabelle1345369101112[[#This Row],[Spalte1]]</f>
        <v>51.300000000000004</v>
      </c>
    </row>
    <row r="31" spans="1:35" x14ac:dyDescent="0.2">
      <c r="A31" s="9"/>
      <c r="B31" s="9"/>
      <c r="C31" s="9"/>
      <c r="D31" s="9"/>
      <c r="E31" s="9"/>
      <c r="F31" s="9"/>
      <c r="G31" s="9"/>
      <c r="H31" s="9"/>
      <c r="I31" s="3">
        <v>20</v>
      </c>
      <c r="J31" s="3">
        <v>1E-3</v>
      </c>
      <c r="K31" s="6">
        <f>K9*Tabelle1345[[#This Row],[Spalte1]]</f>
        <v>1.28</v>
      </c>
      <c r="L31" s="9"/>
      <c r="M31" s="3">
        <v>20</v>
      </c>
      <c r="N31" s="3">
        <v>2.5000000000000001E-3</v>
      </c>
      <c r="O31" s="6">
        <f>O9*Tabelle13453[[#This Row],[Spalte1]]</f>
        <v>6.75</v>
      </c>
      <c r="Q31" s="3">
        <v>20</v>
      </c>
      <c r="R31" s="3">
        <v>5.0000000000000001E-3</v>
      </c>
      <c r="S31" s="6">
        <f>S9*Tabelle134536[[#This Row],[Spalte1]]</f>
        <v>13.5</v>
      </c>
      <c r="U31" s="3">
        <v>20</v>
      </c>
      <c r="V31" s="3">
        <v>0.01</v>
      </c>
      <c r="W31" s="6">
        <f>W9*Tabelle1345369[[#This Row],[Spalte1]]</f>
        <v>27</v>
      </c>
      <c r="Y31" s="3">
        <v>20</v>
      </c>
      <c r="Z31" s="3">
        <v>8.9999999999999993E-3</v>
      </c>
      <c r="AA31" s="6">
        <f>AA9*Tabelle134536910[[#This Row],[Spalte1]]</f>
        <v>31.409999999999997</v>
      </c>
      <c r="AC31" s="3">
        <v>20</v>
      </c>
      <c r="AD31" s="3">
        <v>8.9999999999999993E-3</v>
      </c>
      <c r="AE31" s="6">
        <f>AE9*Tabelle13453691011[[#This Row],[Spalte1]]</f>
        <v>35.279999999999994</v>
      </c>
      <c r="AG31" s="3">
        <v>20</v>
      </c>
      <c r="AH31" s="3">
        <v>9.2999999999999992E-3</v>
      </c>
      <c r="AI31" s="6">
        <f>AI9*Tabelle1345369101112[[#This Row],[Spalte1]]</f>
        <v>47.708999999999996</v>
      </c>
    </row>
    <row r="32" spans="1:3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2">
        <v>21</v>
      </c>
      <c r="N32" s="2">
        <v>2E-3</v>
      </c>
      <c r="O32" s="6">
        <f>O9*Tabelle13453[[#This Row],[Spalte1]]</f>
        <v>5.4</v>
      </c>
      <c r="Q32" s="2">
        <v>21</v>
      </c>
      <c r="R32" s="2">
        <v>4.0000000000000001E-3</v>
      </c>
      <c r="S32" s="6">
        <f>S9*Tabelle134536[[#This Row],[Spalte1]]</f>
        <v>10.8</v>
      </c>
      <c r="U32" s="2">
        <v>21</v>
      </c>
      <c r="V32" s="2">
        <v>8.0000000000000002E-3</v>
      </c>
      <c r="W32" s="6">
        <f>W9*Tabelle1345369[[#This Row],[Spalte1]]</f>
        <v>21.6</v>
      </c>
      <c r="Y32" s="2">
        <v>21</v>
      </c>
      <c r="Z32" s="2">
        <v>8.0000000000000002E-3</v>
      </c>
      <c r="AA32" s="6">
        <f>AA9*Tabelle134536910[[#This Row],[Spalte1]]</f>
        <v>27.92</v>
      </c>
      <c r="AC32" s="2">
        <v>21</v>
      </c>
      <c r="AD32" s="2">
        <v>8.0000000000000002E-3</v>
      </c>
      <c r="AE32" s="6">
        <f>AE9*Tabelle13453691011[[#This Row],[Spalte1]]</f>
        <v>31.36</v>
      </c>
      <c r="AG32" s="2">
        <v>21</v>
      </c>
      <c r="AH32" s="2">
        <v>8.9999999999999993E-3</v>
      </c>
      <c r="AI32" s="6">
        <f>AI9*Tabelle1345369101112[[#This Row],[Spalte1]]</f>
        <v>46.169999999999995</v>
      </c>
    </row>
    <row r="33" spans="10:35" x14ac:dyDescent="0.2">
      <c r="J33" s="9">
        <f>SUM(Tabelle1345[Spalte1])</f>
        <v>1</v>
      </c>
      <c r="K33" s="9"/>
      <c r="L33" s="9"/>
      <c r="M33" s="2">
        <v>22</v>
      </c>
      <c r="N33" s="2">
        <v>1.5E-3</v>
      </c>
      <c r="O33" s="6">
        <f>O9*Tabelle13453[[#This Row],[Spalte1]]</f>
        <v>4.05</v>
      </c>
      <c r="Q33" s="2">
        <v>22</v>
      </c>
      <c r="R33" s="2">
        <v>3.3E-3</v>
      </c>
      <c r="S33" s="6">
        <f>S9*Tabelle134536[[#This Row],[Spalte1]]</f>
        <v>8.91</v>
      </c>
      <c r="U33" s="2">
        <v>22</v>
      </c>
      <c r="V33" s="2">
        <v>6.0000000000000001E-3</v>
      </c>
      <c r="W33" s="6">
        <f>W9*Tabelle1345369[[#This Row],[Spalte1]]</f>
        <v>16.2</v>
      </c>
      <c r="Y33" s="2">
        <v>22</v>
      </c>
      <c r="Z33" s="2">
        <v>7.4999999999999997E-3</v>
      </c>
      <c r="AA33" s="6">
        <f>AA9*Tabelle134536910[[#This Row],[Spalte1]]</f>
        <v>26.175000000000001</v>
      </c>
      <c r="AC33" s="2">
        <v>22</v>
      </c>
      <c r="AD33" s="2">
        <v>7.4999999999999997E-3</v>
      </c>
      <c r="AE33" s="6">
        <f>AE9*Tabelle13453691011[[#This Row],[Spalte1]]</f>
        <v>29.4</v>
      </c>
      <c r="AG33" s="2">
        <v>22</v>
      </c>
      <c r="AH33" s="2">
        <v>8.3000000000000001E-3</v>
      </c>
      <c r="AI33" s="6">
        <f>AI9*Tabelle1345369101112[[#This Row],[Spalte1]]</f>
        <v>42.579000000000001</v>
      </c>
    </row>
    <row r="34" spans="10:35" x14ac:dyDescent="0.2">
      <c r="J34" s="9"/>
      <c r="K34" s="9"/>
      <c r="L34" s="9"/>
      <c r="M34" s="2">
        <v>23</v>
      </c>
      <c r="N34" s="2">
        <v>1E-3</v>
      </c>
      <c r="O34" s="6">
        <f>O9*Tabelle13453[[#This Row],[Spalte1]]</f>
        <v>2.7</v>
      </c>
      <c r="Q34" s="2">
        <v>23</v>
      </c>
      <c r="R34" s="2">
        <v>3.0000000000000001E-3</v>
      </c>
      <c r="S34" s="6">
        <f>S9*Tabelle134536[[#This Row],[Spalte1]]</f>
        <v>8.1</v>
      </c>
      <c r="U34" s="2">
        <v>23</v>
      </c>
      <c r="V34" s="2">
        <v>5.0000000000000001E-3</v>
      </c>
      <c r="W34" s="6">
        <f>W9*Tabelle1345369[[#This Row],[Spalte1]]</f>
        <v>13.5</v>
      </c>
      <c r="Y34" s="2">
        <v>23</v>
      </c>
      <c r="Z34" s="2">
        <v>7.0000000000000001E-3</v>
      </c>
      <c r="AA34" s="6">
        <f>AA9*Tabelle134536910[[#This Row],[Spalte1]]</f>
        <v>24.43</v>
      </c>
      <c r="AC34" s="2">
        <v>23</v>
      </c>
      <c r="AD34" s="2">
        <v>7.0000000000000001E-3</v>
      </c>
      <c r="AE34" s="6">
        <f>AE9*Tabelle13453691011[[#This Row],[Spalte1]]</f>
        <v>27.44</v>
      </c>
      <c r="AG34" s="2">
        <v>23</v>
      </c>
      <c r="AH34" s="2">
        <v>8.0000000000000002E-3</v>
      </c>
      <c r="AI34" s="6">
        <f>AI9*Tabelle1345369101112[[#This Row],[Spalte1]]</f>
        <v>41.04</v>
      </c>
    </row>
    <row r="35" spans="10:35" x14ac:dyDescent="0.2">
      <c r="J35" s="9"/>
      <c r="K35" s="9"/>
      <c r="L35" s="9"/>
      <c r="M35" s="2">
        <v>24</v>
      </c>
      <c r="N35" s="2">
        <v>6.9999999999999999E-4</v>
      </c>
      <c r="O35" s="6">
        <f>O9*Tabelle13453[[#This Row],[Spalte1]]</f>
        <v>1.89</v>
      </c>
      <c r="Q35" s="2">
        <v>24</v>
      </c>
      <c r="R35" s="2">
        <v>2.8E-3</v>
      </c>
      <c r="S35" s="6">
        <f>S9*Tabelle134536[[#This Row],[Spalte1]]</f>
        <v>7.56</v>
      </c>
      <c r="U35" s="2">
        <v>24</v>
      </c>
      <c r="V35" s="2">
        <v>4.4000000000000003E-3</v>
      </c>
      <c r="W35" s="6">
        <f>W9*Tabelle1345369[[#This Row],[Spalte1]]</f>
        <v>11.88</v>
      </c>
      <c r="Y35" s="2">
        <v>24</v>
      </c>
      <c r="Z35" s="2">
        <v>6.4999999999999997E-3</v>
      </c>
      <c r="AA35" s="6">
        <f>AA9*Tabelle134536910[[#This Row],[Spalte1]]</f>
        <v>22.684999999999999</v>
      </c>
      <c r="AC35" s="2">
        <v>24</v>
      </c>
      <c r="AD35" s="2">
        <v>6.4999999999999997E-3</v>
      </c>
      <c r="AE35" s="6">
        <f>AE9*Tabelle13453691011[[#This Row],[Spalte1]]</f>
        <v>25.48</v>
      </c>
      <c r="AG35" s="2">
        <v>24</v>
      </c>
      <c r="AH35" s="2">
        <v>7.4999999999999997E-3</v>
      </c>
      <c r="AI35" s="6">
        <f>AI9*Tabelle1345369101112[[#This Row],[Spalte1]]</f>
        <v>38.475000000000001</v>
      </c>
    </row>
    <row r="36" spans="10:35" x14ac:dyDescent="0.2">
      <c r="J36" s="9"/>
      <c r="K36" s="9"/>
      <c r="L36" s="9"/>
      <c r="M36" s="2">
        <v>25</v>
      </c>
      <c r="N36" s="2">
        <v>5.0000000000000001E-4</v>
      </c>
      <c r="O36" s="6">
        <f>O9*Tabelle13453[[#This Row],[Spalte1]]</f>
        <v>1.35</v>
      </c>
      <c r="Q36" s="2">
        <v>25</v>
      </c>
      <c r="R36" s="2">
        <v>2.3999999999999998E-3</v>
      </c>
      <c r="S36" s="6">
        <f>S9*Tabelle134536[[#This Row],[Spalte1]]</f>
        <v>6.4799999999999995</v>
      </c>
      <c r="U36" s="2">
        <v>25</v>
      </c>
      <c r="V36" s="2">
        <v>3.5999999999999999E-3</v>
      </c>
      <c r="W36" s="6">
        <f>W9*Tabelle1345369[[#This Row],[Spalte1]]</f>
        <v>9.7199999999999989</v>
      </c>
      <c r="Y36" s="2">
        <v>25</v>
      </c>
      <c r="Z36" s="2">
        <v>6.0000000000000001E-3</v>
      </c>
      <c r="AA36" s="6">
        <f>AA9*Tabelle134536910[[#This Row],[Spalte1]]</f>
        <v>20.94</v>
      </c>
      <c r="AC36" s="2">
        <v>25</v>
      </c>
      <c r="AD36" s="2">
        <v>6.1000000000000004E-3</v>
      </c>
      <c r="AE36" s="6">
        <f>AE9*Tabelle13453691011[[#This Row],[Spalte1]]</f>
        <v>23.912000000000003</v>
      </c>
      <c r="AG36" s="2">
        <v>25</v>
      </c>
      <c r="AH36" s="2">
        <v>7.0000000000000001E-3</v>
      </c>
      <c r="AI36" s="6">
        <f>AI9*Tabelle1345369101112[[#This Row],[Spalte1]]</f>
        <v>35.910000000000004</v>
      </c>
    </row>
    <row r="37" spans="10:35" x14ac:dyDescent="0.2">
      <c r="Q37" s="2">
        <v>26</v>
      </c>
      <c r="R37" s="3">
        <v>2E-3</v>
      </c>
      <c r="S37" s="6">
        <f>S9*Tabelle134536[[#This Row],[Spalte1]]</f>
        <v>5.4</v>
      </c>
      <c r="U37" s="2">
        <v>26</v>
      </c>
      <c r="V37" s="3">
        <v>3.2000000000000002E-3</v>
      </c>
      <c r="W37" s="6">
        <f>W9*Tabelle1345369[[#This Row],[Spalte1]]</f>
        <v>8.64</v>
      </c>
      <c r="Y37" s="2">
        <v>26</v>
      </c>
      <c r="Z37" s="3">
        <v>5.4999999999999997E-3</v>
      </c>
      <c r="AA37" s="6">
        <f>AA9*Tabelle134536910[[#This Row],[Spalte1]]</f>
        <v>19.195</v>
      </c>
      <c r="AC37" s="2">
        <v>26</v>
      </c>
      <c r="AD37" s="3">
        <v>5.7999999999999996E-3</v>
      </c>
      <c r="AE37" s="6">
        <f>AE9*Tabelle13453691011[[#This Row],[Spalte1]]</f>
        <v>22.735999999999997</v>
      </c>
      <c r="AG37" s="2">
        <v>26</v>
      </c>
      <c r="AH37" s="3">
        <v>6.6E-3</v>
      </c>
      <c r="AI37" s="6">
        <f>AI9*Tabelle1345369101112[[#This Row],[Spalte1]]</f>
        <v>33.857999999999997</v>
      </c>
    </row>
    <row r="38" spans="10:35" x14ac:dyDescent="0.2">
      <c r="J38" s="9"/>
      <c r="K38" s="9"/>
      <c r="L38" s="9"/>
      <c r="M38" s="9"/>
      <c r="N38" s="9">
        <f>SUM(Tabelle13453[Spalte1])</f>
        <v>0.99999999999999967</v>
      </c>
      <c r="O38" s="9"/>
      <c r="Q38" s="2">
        <v>27</v>
      </c>
      <c r="R38" s="3">
        <v>1.5E-3</v>
      </c>
      <c r="S38" s="6">
        <f>S9*Tabelle134536[[#This Row],[Spalte1]]</f>
        <v>4.05</v>
      </c>
      <c r="U38" s="2">
        <v>27</v>
      </c>
      <c r="V38" s="3">
        <v>2.8E-3</v>
      </c>
      <c r="W38" s="6">
        <f>W9*Tabelle1345369[[#This Row],[Spalte1]]</f>
        <v>7.56</v>
      </c>
      <c r="Y38" s="2">
        <v>27</v>
      </c>
      <c r="Z38" s="3">
        <v>5.0000000000000001E-3</v>
      </c>
      <c r="AA38" s="6">
        <f>AA9*Tabelle134536910[[#This Row],[Spalte1]]</f>
        <v>17.45</v>
      </c>
      <c r="AC38" s="2">
        <v>27</v>
      </c>
      <c r="AD38" s="3">
        <v>5.4999999999999997E-3</v>
      </c>
      <c r="AE38" s="6">
        <f>AE9*Tabelle13453691011[[#This Row],[Spalte1]]</f>
        <v>21.56</v>
      </c>
      <c r="AG38" s="2">
        <v>27</v>
      </c>
      <c r="AH38" s="3">
        <v>6.4000000000000003E-3</v>
      </c>
      <c r="AI38" s="6">
        <f>AI9*Tabelle1345369101112[[#This Row],[Spalte1]]</f>
        <v>32.832000000000001</v>
      </c>
    </row>
    <row r="39" spans="10:35" x14ac:dyDescent="0.2">
      <c r="Q39" s="2">
        <v>28</v>
      </c>
      <c r="R39" s="3">
        <v>1E-3</v>
      </c>
      <c r="S39" s="6">
        <f>S9*Tabelle134536[[#This Row],[Spalte1]]</f>
        <v>2.7</v>
      </c>
      <c r="U39" s="2">
        <v>28</v>
      </c>
      <c r="V39" s="3">
        <v>2.5000000000000001E-3</v>
      </c>
      <c r="W39" s="6">
        <f>W9*Tabelle1345369[[#This Row],[Spalte1]]</f>
        <v>6.75</v>
      </c>
      <c r="Y39" s="2">
        <v>28</v>
      </c>
      <c r="Z39" s="3">
        <v>4.4999999999999997E-3</v>
      </c>
      <c r="AA39" s="6">
        <f>AA9*Tabelle134536910[[#This Row],[Spalte1]]</f>
        <v>15.704999999999998</v>
      </c>
      <c r="AC39" s="2">
        <v>28</v>
      </c>
      <c r="AD39" s="3">
        <v>5.0000000000000001E-3</v>
      </c>
      <c r="AE39" s="6">
        <f>AE9*Tabelle13453691011[[#This Row],[Spalte1]]</f>
        <v>19.600000000000001</v>
      </c>
      <c r="AG39" s="2">
        <v>28</v>
      </c>
      <c r="AH39" s="3">
        <v>6.0000000000000001E-3</v>
      </c>
      <c r="AI39" s="6">
        <f>AI9*Tabelle1345369101112[[#This Row],[Spalte1]]</f>
        <v>30.78</v>
      </c>
    </row>
    <row r="40" spans="10:35" x14ac:dyDescent="0.2">
      <c r="Q40" s="2">
        <v>29</v>
      </c>
      <c r="R40" s="3">
        <v>8.9999999999999998E-4</v>
      </c>
      <c r="S40" s="6">
        <f>S9*Tabelle134536[[#This Row],[Spalte1]]</f>
        <v>2.4299999999999997</v>
      </c>
      <c r="U40" s="2">
        <v>29</v>
      </c>
      <c r="V40" s="3">
        <v>2.2000000000000001E-3</v>
      </c>
      <c r="W40" s="6">
        <f>W9*Tabelle1345369[[#This Row],[Spalte1]]</f>
        <v>5.94</v>
      </c>
      <c r="Y40" s="2">
        <v>29</v>
      </c>
      <c r="Z40" s="3">
        <v>4.0000000000000001E-3</v>
      </c>
      <c r="AA40" s="6">
        <f>AA9*Tabelle134536910[[#This Row],[Spalte1]]</f>
        <v>13.96</v>
      </c>
      <c r="AC40" s="2">
        <v>29</v>
      </c>
      <c r="AD40" s="3">
        <v>4.7999999999999996E-3</v>
      </c>
      <c r="AE40" s="6">
        <f>AE9*Tabelle13453691011[[#This Row],[Spalte1]]</f>
        <v>18.815999999999999</v>
      </c>
      <c r="AG40" s="2">
        <v>29</v>
      </c>
      <c r="AH40" s="3">
        <v>5.5999999999999999E-3</v>
      </c>
      <c r="AI40" s="6">
        <f>AI9*Tabelle1345369101112[[#This Row],[Spalte1]]</f>
        <v>28.727999999999998</v>
      </c>
    </row>
    <row r="41" spans="10:35" x14ac:dyDescent="0.2">
      <c r="Q41" s="2">
        <v>30</v>
      </c>
      <c r="R41" s="3">
        <v>5.0000000000000001E-4</v>
      </c>
      <c r="S41" s="6">
        <f>S9*Tabelle134536[[#This Row],[Spalte1]]</f>
        <v>1.35</v>
      </c>
      <c r="U41" s="2">
        <v>30</v>
      </c>
      <c r="V41" s="3">
        <v>1.8E-3</v>
      </c>
      <c r="W41" s="6">
        <f>W9*Tabelle1345369[[#This Row],[Spalte1]]</f>
        <v>4.8599999999999994</v>
      </c>
      <c r="Y41" s="2">
        <v>30</v>
      </c>
      <c r="Z41" s="3">
        <v>3.5000000000000001E-3</v>
      </c>
      <c r="AA41" s="6">
        <f>AA9*Tabelle134536910[[#This Row],[Spalte1]]</f>
        <v>12.215</v>
      </c>
      <c r="AC41" s="2">
        <v>30</v>
      </c>
      <c r="AD41" s="3">
        <v>4.4000000000000003E-3</v>
      </c>
      <c r="AE41" s="6">
        <f>AE9*Tabelle13453691011[[#This Row],[Spalte1]]</f>
        <v>17.248000000000001</v>
      </c>
      <c r="AG41" s="2">
        <v>30</v>
      </c>
      <c r="AH41" s="3">
        <v>5.3E-3</v>
      </c>
      <c r="AI41" s="6">
        <f>AI9*Tabelle1345369101112[[#This Row],[Spalte1]]</f>
        <v>27.189</v>
      </c>
    </row>
    <row r="42" spans="10:35" x14ac:dyDescent="0.2">
      <c r="Q42" s="3"/>
      <c r="R42" s="3">
        <f>R12+R13+R14+R15+R16+R17+R18+R19+R20+R21+R22+R23+R24+R25+R26+R27+R28+R29+R30+R31+R32+R34+R35+R36+R37+R39+R40+R41</f>
        <v>1</v>
      </c>
      <c r="S42" s="8"/>
      <c r="U42" s="2">
        <v>31</v>
      </c>
      <c r="V42" s="3">
        <v>1.5E-3</v>
      </c>
      <c r="W42" s="8">
        <f>W9*Tabelle1345369[[#This Row],[Spalte1]]</f>
        <v>4.05</v>
      </c>
      <c r="Y42" s="2">
        <v>31</v>
      </c>
      <c r="Z42" s="3">
        <v>3.0999999999999999E-3</v>
      </c>
      <c r="AA42" s="8">
        <f>AA9*Tabelle134536910[[#This Row],[Spalte1]]</f>
        <v>10.818999999999999</v>
      </c>
      <c r="AC42" s="2">
        <v>31</v>
      </c>
      <c r="AD42" s="3">
        <v>4.0000000000000001E-3</v>
      </c>
      <c r="AE42" s="8">
        <f>AE9*Tabelle13453691011[[#This Row],[Spalte1]]</f>
        <v>15.68</v>
      </c>
      <c r="AG42" s="2">
        <v>31</v>
      </c>
      <c r="AH42" s="3">
        <v>5.0000000000000001E-3</v>
      </c>
      <c r="AI42" s="8">
        <f>AI9*Tabelle1345369101112[[#This Row],[Spalte1]]</f>
        <v>25.650000000000002</v>
      </c>
    </row>
    <row r="43" spans="10:35" x14ac:dyDescent="0.2">
      <c r="U43" s="2">
        <v>32</v>
      </c>
      <c r="V43" s="3">
        <v>1.1999999999999999E-3</v>
      </c>
      <c r="W43" s="8">
        <f>W9*Tabelle1345369[[#This Row],[Spalte1]]</f>
        <v>3.2399999999999998</v>
      </c>
      <c r="Y43" s="2">
        <v>32</v>
      </c>
      <c r="Z43" s="3">
        <v>2.8E-3</v>
      </c>
      <c r="AA43" s="8">
        <f>AA9*Tabelle134536910[[#This Row],[Spalte1]]</f>
        <v>9.7720000000000002</v>
      </c>
      <c r="AC43" s="2">
        <v>32</v>
      </c>
      <c r="AD43" s="3">
        <v>3.7000000000000002E-3</v>
      </c>
      <c r="AE43" s="8">
        <f>AE9*Tabelle13453691011[[#This Row],[Spalte1]]</f>
        <v>14.504000000000001</v>
      </c>
      <c r="AG43" s="2">
        <v>32</v>
      </c>
      <c r="AH43" s="3">
        <v>4.5999999999999999E-3</v>
      </c>
      <c r="AI43" s="8">
        <f>AI9*Tabelle1345369101112[[#This Row],[Spalte1]]</f>
        <v>23.597999999999999</v>
      </c>
    </row>
    <row r="44" spans="10:35" x14ac:dyDescent="0.2">
      <c r="U44" s="2">
        <v>33</v>
      </c>
      <c r="V44" s="3">
        <v>8.0000000000000004E-4</v>
      </c>
      <c r="W44" s="8">
        <f>W9*Tabelle1345369[[#This Row],[Spalte1]]</f>
        <v>2.16</v>
      </c>
      <c r="Y44" s="2">
        <v>33</v>
      </c>
      <c r="Z44" s="3">
        <v>2.5000000000000001E-3</v>
      </c>
      <c r="AA44" s="8">
        <f>AA9*Tabelle134536910[[#This Row],[Spalte1]]</f>
        <v>8.7249999999999996</v>
      </c>
      <c r="AC44" s="2">
        <v>33</v>
      </c>
      <c r="AD44" s="3">
        <v>3.3999999999999998E-3</v>
      </c>
      <c r="AE44" s="8">
        <f>AE9*Tabelle13453691011[[#This Row],[Spalte1]]</f>
        <v>13.327999999999999</v>
      </c>
      <c r="AG44" s="2">
        <v>33</v>
      </c>
      <c r="AH44" s="3">
        <v>4.3E-3</v>
      </c>
      <c r="AI44" s="8">
        <f>AI9*Tabelle1345369101112[[#This Row],[Spalte1]]</f>
        <v>22.059000000000001</v>
      </c>
    </row>
    <row r="45" spans="10:35" x14ac:dyDescent="0.2">
      <c r="U45" s="2">
        <v>34</v>
      </c>
      <c r="V45" s="3">
        <v>5.0000000000000001E-4</v>
      </c>
      <c r="W45" s="8">
        <f>W9*Tabelle1345369[[#This Row],[Spalte1]]</f>
        <v>1.35</v>
      </c>
      <c r="Y45" s="2">
        <v>34</v>
      </c>
      <c r="Z45" s="3">
        <v>2.2000000000000001E-3</v>
      </c>
      <c r="AA45" s="8">
        <f>AA9*Tabelle134536910[[#This Row],[Spalte1]]</f>
        <v>7.6780000000000008</v>
      </c>
      <c r="AC45" s="2">
        <v>34</v>
      </c>
      <c r="AD45" s="3">
        <v>3.0000000000000001E-3</v>
      </c>
      <c r="AE45" s="8">
        <f>AE9*Tabelle13453691011[[#This Row],[Spalte1]]</f>
        <v>11.76</v>
      </c>
      <c r="AG45" s="2">
        <v>34</v>
      </c>
      <c r="AH45" s="3">
        <v>4.0000000000000001E-3</v>
      </c>
      <c r="AI45" s="8">
        <f>AI9*Tabelle1345369101112[[#This Row],[Spalte1]]</f>
        <v>20.52</v>
      </c>
    </row>
    <row r="46" spans="10:35" x14ac:dyDescent="0.2">
      <c r="U46" s="2">
        <v>35</v>
      </c>
      <c r="V46" s="3">
        <v>2.0000000000000001E-4</v>
      </c>
      <c r="W46" s="8">
        <f>W9*Tabelle1345369[[#This Row],[Spalte1]]</f>
        <v>0.54</v>
      </c>
      <c r="Y46" s="2">
        <v>35</v>
      </c>
      <c r="Z46" s="3">
        <v>1.8E-3</v>
      </c>
      <c r="AA46" s="8">
        <f>AA9*Tabelle134536910[[#This Row],[Spalte1]]</f>
        <v>6.282</v>
      </c>
      <c r="AC46" s="2">
        <v>35</v>
      </c>
      <c r="AD46" s="3">
        <v>2.8E-3</v>
      </c>
      <c r="AE46" s="8">
        <f>AE9*Tabelle13453691011[[#This Row],[Spalte1]]</f>
        <v>10.975999999999999</v>
      </c>
      <c r="AG46" s="2">
        <v>35</v>
      </c>
      <c r="AH46" s="3">
        <v>3.5999999999999999E-3</v>
      </c>
      <c r="AI46" s="8">
        <f>AI9*Tabelle1345369101112[[#This Row],[Spalte1]]</f>
        <v>18.468</v>
      </c>
    </row>
    <row r="47" spans="10:35" x14ac:dyDescent="0.2">
      <c r="U47" s="3"/>
      <c r="V47" s="3">
        <f>V12+V13+V14+V15+V16++V17+V18+V19+V20+V21+V23+V24+V25+V26+V27+V28+V29+V30+V31+V32+V33+V34+V35+V36+V37+V38+V39+V40+V42+V43+V44+V45+V46</f>
        <v>1.0000000000000002</v>
      </c>
      <c r="W47" s="8"/>
      <c r="Y47" s="2">
        <v>36</v>
      </c>
      <c r="Z47" s="3">
        <v>1.5E-3</v>
      </c>
      <c r="AA47" s="8">
        <f>AA9*Tabelle134536910[[#This Row],[Spalte1]]</f>
        <v>5.2350000000000003</v>
      </c>
      <c r="AC47" s="2">
        <v>36</v>
      </c>
      <c r="AD47" s="3">
        <v>2.5000000000000001E-3</v>
      </c>
      <c r="AE47" s="8">
        <f>AE9*Tabelle13453691011[[#This Row],[Spalte1]]</f>
        <v>9.8000000000000007</v>
      </c>
      <c r="AG47" s="2">
        <v>36</v>
      </c>
      <c r="AH47" s="3">
        <v>3.3E-3</v>
      </c>
      <c r="AI47" s="8">
        <f>AI9*Tabelle1345369101112[[#This Row],[Spalte1]]</f>
        <v>16.928999999999998</v>
      </c>
    </row>
    <row r="48" spans="10:35" x14ac:dyDescent="0.2">
      <c r="Y48" s="2">
        <v>37</v>
      </c>
      <c r="Z48" s="3">
        <v>1.1000000000000001E-3</v>
      </c>
      <c r="AA48" s="8">
        <f>AA9*Tabelle134536910[[#This Row],[Spalte1]]</f>
        <v>3.8390000000000004</v>
      </c>
      <c r="AC48" s="2">
        <v>37</v>
      </c>
      <c r="AD48" s="3">
        <v>2.2000000000000001E-3</v>
      </c>
      <c r="AE48" s="8">
        <f>AE9*Tabelle13453691011[[#This Row],[Spalte1]]</f>
        <v>8.6240000000000006</v>
      </c>
      <c r="AG48" s="2">
        <v>37</v>
      </c>
      <c r="AH48" s="3">
        <v>3.0999999999999999E-3</v>
      </c>
      <c r="AI48" s="8">
        <f>AI9*Tabelle1345369101112[[#This Row],[Spalte1]]</f>
        <v>15.902999999999999</v>
      </c>
    </row>
    <row r="49" spans="1:35" x14ac:dyDescent="0.2">
      <c r="Y49" s="2">
        <v>38</v>
      </c>
      <c r="Z49" s="3">
        <v>8.0000000000000004E-4</v>
      </c>
      <c r="AA49" s="8">
        <f>AA9*Tabelle134536910[[#This Row],[Spalte1]]</f>
        <v>2.7920000000000003</v>
      </c>
      <c r="AC49" s="2">
        <v>38</v>
      </c>
      <c r="AD49" s="3">
        <v>2E-3</v>
      </c>
      <c r="AE49" s="8">
        <f>AE9*Tabelle13453691011[[#This Row],[Spalte1]]</f>
        <v>7.84</v>
      </c>
      <c r="AG49" s="2">
        <v>38</v>
      </c>
      <c r="AH49" s="3">
        <v>2.8999999999999998E-3</v>
      </c>
      <c r="AI49" s="8">
        <f>AI9*Tabelle1345369101112[[#This Row],[Spalte1]]</f>
        <v>14.876999999999999</v>
      </c>
    </row>
    <row r="50" spans="1:35" x14ac:dyDescent="0.2">
      <c r="Y50" s="2">
        <v>39</v>
      </c>
      <c r="Z50" s="3">
        <v>5.0000000000000001E-4</v>
      </c>
      <c r="AA50" s="8">
        <f>AA9*Tabelle134536910[[#This Row],[Spalte1]]</f>
        <v>1.7450000000000001</v>
      </c>
      <c r="AC50" s="2">
        <v>39</v>
      </c>
      <c r="AD50" s="3">
        <v>1.8E-3</v>
      </c>
      <c r="AE50" s="8">
        <f>AE9*Tabelle13453691011[[#This Row],[Spalte1]]</f>
        <v>7.056</v>
      </c>
      <c r="AG50" s="2">
        <v>39</v>
      </c>
      <c r="AH50" s="3">
        <v>2.5999999999999999E-3</v>
      </c>
      <c r="AI50" s="8">
        <f>AI9*Tabelle1345369101112[[#This Row],[Spalte1]]</f>
        <v>13.337999999999999</v>
      </c>
    </row>
    <row r="51" spans="1:35" x14ac:dyDescent="0.2">
      <c r="Y51" s="2">
        <v>40</v>
      </c>
      <c r="Z51" s="3">
        <v>2.0000000000000001E-4</v>
      </c>
      <c r="AA51" s="8">
        <f>AA9*Tabelle134536910[[#This Row],[Spalte1]]</f>
        <v>0.69800000000000006</v>
      </c>
      <c r="AC51" s="2">
        <v>40</v>
      </c>
      <c r="AD51" s="3">
        <v>1.5E-3</v>
      </c>
      <c r="AE51" s="8">
        <f>AE9*Tabelle13453691011[[#This Row],[Spalte1]]</f>
        <v>5.88</v>
      </c>
      <c r="AG51" s="2">
        <v>40</v>
      </c>
      <c r="AH51" s="3">
        <v>2.3E-3</v>
      </c>
      <c r="AI51" s="8">
        <f>AI9*Tabelle1345369101112[[#This Row],[Spalte1]]</f>
        <v>11.798999999999999</v>
      </c>
    </row>
    <row r="52" spans="1:35" x14ac:dyDescent="0.2">
      <c r="Y52" s="3"/>
      <c r="Z52" s="3">
        <f>Z12+Z13+Z14+Z15+Z16+Z17+Z18+Z19+Z20+Z21+Z22+Z23+Z24+Z25+Z26+Z27+Z28+Z29+Z30+Z31+Z32+Z33+Z34+Z35+Z36+Z37+Z38+Z39+Z40+Z41+Z42+Z43+Z44+Z45+Z46+Z47+Z48+Z49+Z50+Z51</f>
        <v>1</v>
      </c>
      <c r="AA52" s="8"/>
      <c r="AC52" s="2">
        <v>41</v>
      </c>
      <c r="AD52" s="3">
        <v>1.1999999999999999E-3</v>
      </c>
      <c r="AE52" s="8">
        <f>AE9*Tabelle13453691011[[#This Row],[Spalte1]]</f>
        <v>4.7039999999999997</v>
      </c>
      <c r="AG52" s="2">
        <v>41</v>
      </c>
      <c r="AH52" s="3">
        <v>2.0999999999999999E-3</v>
      </c>
      <c r="AI52" s="8">
        <f>AI9*Tabelle1345369101112[[#This Row],[Spalte1]]</f>
        <v>10.773</v>
      </c>
    </row>
    <row r="53" spans="1:35" x14ac:dyDescent="0.2">
      <c r="A53" s="2"/>
      <c r="B53" s="2"/>
      <c r="C53" s="4"/>
      <c r="AC53" s="2">
        <v>42</v>
      </c>
      <c r="AD53" s="3">
        <v>1E-3</v>
      </c>
      <c r="AE53" s="8">
        <f>AE9*Tabelle13453691011[[#This Row],[Spalte1]]</f>
        <v>3.92</v>
      </c>
      <c r="AG53" s="2">
        <v>42</v>
      </c>
      <c r="AH53" s="3">
        <v>1.9E-3</v>
      </c>
      <c r="AI53" s="8">
        <f>AI9*Tabelle1345369101112[[#This Row],[Spalte1]]</f>
        <v>9.7469999999999999</v>
      </c>
    </row>
    <row r="54" spans="1:35" x14ac:dyDescent="0.2">
      <c r="A54" s="3"/>
      <c r="B54" s="3"/>
      <c r="C54" s="4"/>
      <c r="AC54" s="2">
        <v>43</v>
      </c>
      <c r="AD54" s="3">
        <v>6.9999999999999999E-4</v>
      </c>
      <c r="AE54" s="8">
        <f>AE9*Tabelle13453691011[[#This Row],[Spalte1]]</f>
        <v>2.7439999999999998</v>
      </c>
      <c r="AG54" s="2">
        <v>43</v>
      </c>
      <c r="AH54" s="3">
        <v>1.8E-3</v>
      </c>
      <c r="AI54" s="8">
        <f>AI9*Tabelle1345369101112[[#This Row],[Spalte1]]</f>
        <v>9.234</v>
      </c>
    </row>
    <row r="55" spans="1:35" x14ac:dyDescent="0.2">
      <c r="A55" s="3"/>
      <c r="B55" s="3"/>
      <c r="C55" s="4"/>
      <c r="AC55" s="2">
        <v>44</v>
      </c>
      <c r="AD55" s="3">
        <v>4.0000000000000002E-4</v>
      </c>
      <c r="AE55" s="8">
        <f>AE9*Tabelle13453691011[[#This Row],[Spalte1]]</f>
        <v>1.5680000000000001</v>
      </c>
      <c r="AG55" s="2">
        <v>44</v>
      </c>
      <c r="AH55" s="3">
        <v>1.6000000000000001E-3</v>
      </c>
      <c r="AI55" s="8">
        <f>AI9*Tabelle1345369101112[[#This Row],[Spalte1]]</f>
        <v>8.2080000000000002</v>
      </c>
    </row>
    <row r="56" spans="1:35" x14ac:dyDescent="0.2">
      <c r="A56" s="3"/>
      <c r="B56" s="3"/>
      <c r="C56" s="4"/>
      <c r="AC56" s="2">
        <v>45</v>
      </c>
      <c r="AD56" s="3">
        <v>2.0000000000000001E-4</v>
      </c>
      <c r="AE56" s="8">
        <f>AE9*Tabelle13453691011[[#This Row],[Spalte1]]</f>
        <v>0.78400000000000003</v>
      </c>
      <c r="AG56" s="2">
        <v>45</v>
      </c>
      <c r="AH56" s="3">
        <v>1.4E-3</v>
      </c>
      <c r="AI56" s="8">
        <f>AI9*Tabelle1345369101112[[#This Row],[Spalte1]]</f>
        <v>7.1819999999999995</v>
      </c>
    </row>
    <row r="57" spans="1:35" x14ac:dyDescent="0.2">
      <c r="A57" s="3"/>
      <c r="B57" s="3"/>
      <c r="C57" s="4"/>
      <c r="AC57" s="3"/>
      <c r="AD57" s="3">
        <f>AD12+AD13+AD14+AD15+AD16+AD17+AD18+AD19+AD20+AD21+AD22+AD23+AD24+AD25+AD26+AD27+AD28+AD29+AD30+AD31+AD32+AD33+AD34+AD35+AD36+AD37+AD38+AD39+AD40+AD41+AD42+AD43+AD44+AD45+AD46+AD47+AD48+AD49+AD50+AD51+AD52+AD53+AD54+AD55+AD56</f>
        <v>1.0000000000000002</v>
      </c>
      <c r="AE57" s="8"/>
      <c r="AG57" s="2">
        <v>46</v>
      </c>
      <c r="AH57" s="3">
        <v>1.1999999999999999E-3</v>
      </c>
      <c r="AI57" s="8">
        <f>AI9*Tabelle1345369101112[[#This Row],[Spalte1]]</f>
        <v>6.1559999999999997</v>
      </c>
    </row>
    <row r="58" spans="1:35" x14ac:dyDescent="0.2">
      <c r="A58" s="3"/>
      <c r="B58" s="3"/>
      <c r="C58" s="4"/>
      <c r="AG58" s="2">
        <v>47</v>
      </c>
      <c r="AH58" s="3">
        <v>1E-3</v>
      </c>
      <c r="AI58" s="8">
        <f>AI9*Tabelle1345369101112[[#This Row],[Spalte1]]</f>
        <v>5.13</v>
      </c>
    </row>
    <row r="59" spans="1:35" x14ac:dyDescent="0.2">
      <c r="A59" s="3"/>
      <c r="B59" s="3"/>
      <c r="C59" s="4"/>
      <c r="AG59" s="2">
        <v>48</v>
      </c>
      <c r="AH59" s="3">
        <v>6.9999999999999999E-4</v>
      </c>
      <c r="AI59" s="8">
        <f>AI9*Tabelle1345369101112[[#This Row],[Spalte1]]</f>
        <v>3.5909999999999997</v>
      </c>
    </row>
    <row r="60" spans="1:35" x14ac:dyDescent="0.2">
      <c r="A60" s="3"/>
      <c r="B60" s="3"/>
      <c r="C60" s="4"/>
      <c r="AG60" s="2">
        <v>49</v>
      </c>
      <c r="AH60" s="3">
        <v>4.0000000000000002E-4</v>
      </c>
      <c r="AI60" s="8">
        <f>AI9*Tabelle1345369101112[[#This Row],[Spalte1]]</f>
        <v>2.052</v>
      </c>
    </row>
    <row r="61" spans="1:35" x14ac:dyDescent="0.2">
      <c r="A61" s="3"/>
      <c r="B61" s="3"/>
      <c r="C61" s="4"/>
      <c r="AG61" s="2">
        <v>50</v>
      </c>
      <c r="AH61" s="3">
        <v>2.0000000000000001E-4</v>
      </c>
      <c r="AI61" s="8">
        <f>AI9*Tabelle1345369101112[[#This Row],[Spalte1]]</f>
        <v>1.026</v>
      </c>
    </row>
    <row r="62" spans="1:35" x14ac:dyDescent="0.2">
      <c r="A62" s="3"/>
      <c r="B62" s="3"/>
      <c r="C62" s="4"/>
      <c r="AG62" s="3"/>
      <c r="AH62" s="3">
        <f>AH12+AH13+AH14+AH15+AH16+AH17+AH18+AH19+AH20+AH21+AH22+AH23+AH24+AH25+AH26+AH27+AH28+AH29+AH30+AH31+AH32+AH33+AH34+AH35+AH36+AH37+AH38+AH39+AH40+AH42+AH43+AH41+AH44+AH46+AH47+AH45+AH48+AH49+AH50+AH52+AH53+AH51+AH54+AH55+AH56+AH57+AH58+AH59+AH60+AH61</f>
        <v>1.0000000000000004</v>
      </c>
      <c r="AI62" s="8"/>
    </row>
    <row r="63" spans="1:35" x14ac:dyDescent="0.2">
      <c r="A63" s="3"/>
      <c r="B63" s="3"/>
      <c r="C63" s="4"/>
    </row>
    <row r="64" spans="1:35" x14ac:dyDescent="0.2">
      <c r="A64" s="3"/>
      <c r="B64" s="3"/>
      <c r="C64" s="4"/>
    </row>
    <row r="65" spans="1:3" x14ac:dyDescent="0.2">
      <c r="A65" s="3"/>
      <c r="B65" s="3"/>
      <c r="C65" s="4"/>
    </row>
    <row r="66" spans="1:3" x14ac:dyDescent="0.2">
      <c r="A66" s="3"/>
      <c r="B66" s="3"/>
      <c r="C66" s="4"/>
    </row>
    <row r="67" spans="1:3" x14ac:dyDescent="0.2">
      <c r="A67" s="3"/>
      <c r="B67" s="3"/>
      <c r="C67" s="4"/>
    </row>
    <row r="68" spans="1:3" x14ac:dyDescent="0.2">
      <c r="A68" s="3"/>
      <c r="B68" s="3"/>
      <c r="C68" s="4"/>
    </row>
    <row r="69" spans="1:3" x14ac:dyDescent="0.2">
      <c r="A69" s="3"/>
      <c r="B69" s="3"/>
      <c r="C69" s="4"/>
    </row>
    <row r="70" spans="1:3" x14ac:dyDescent="0.2">
      <c r="A70" s="3"/>
      <c r="B70" s="3"/>
      <c r="C70" s="4"/>
    </row>
    <row r="71" spans="1:3" x14ac:dyDescent="0.2">
      <c r="A71" s="3"/>
      <c r="B71" s="3"/>
      <c r="C71" s="4"/>
    </row>
    <row r="72" spans="1:3" x14ac:dyDescent="0.2">
      <c r="A72" s="3"/>
      <c r="B72" s="3"/>
      <c r="C72" s="4"/>
    </row>
  </sheetData>
  <mergeCells count="3">
    <mergeCell ref="A1:D1"/>
    <mergeCell ref="A2:D2"/>
    <mergeCell ref="A6:C6"/>
  </mergeCells>
  <pageMargins left="0.7" right="0.7" top="0.78740157499999996" bottom="0.78740157499999996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1" sqref="D11"/>
    </sheetView>
  </sheetViews>
  <sheetFormatPr baseColWidth="10" defaultColWidth="11.5" defaultRowHeight="15" x14ac:dyDescent="0.2"/>
  <sheetData>
    <row r="1" spans="1:7" x14ac:dyDescent="0.2">
      <c r="A1" s="9" t="s">
        <v>7</v>
      </c>
      <c r="B1" s="9"/>
      <c r="C1" s="9"/>
      <c r="D1" s="9"/>
      <c r="E1" s="11" t="s">
        <v>8</v>
      </c>
      <c r="F1" s="11"/>
      <c r="G1" s="11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9" t="s">
        <v>10</v>
      </c>
      <c r="B3" s="9"/>
      <c r="C3" s="9">
        <v>9</v>
      </c>
      <c r="D3" s="9"/>
      <c r="E3" s="9" t="s">
        <v>10</v>
      </c>
      <c r="F3" s="9"/>
      <c r="G3" s="9">
        <v>7</v>
      </c>
    </row>
    <row r="4" spans="1:7" x14ac:dyDescent="0.2">
      <c r="A4" s="9" t="s">
        <v>11</v>
      </c>
      <c r="B4" s="9"/>
      <c r="C4" s="9">
        <f>(C3*10)</f>
        <v>90</v>
      </c>
      <c r="D4" s="9"/>
      <c r="E4" s="9" t="s">
        <v>11</v>
      </c>
      <c r="F4" s="9"/>
      <c r="G4" s="9">
        <f>(G3*10)</f>
        <v>70</v>
      </c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9" t="s">
        <v>12</v>
      </c>
      <c r="B6" s="9" t="s">
        <v>13</v>
      </c>
      <c r="C6" s="9" t="s">
        <v>14</v>
      </c>
      <c r="D6" s="9"/>
      <c r="E6" s="9" t="s">
        <v>12</v>
      </c>
      <c r="F6" s="9" t="s">
        <v>13</v>
      </c>
      <c r="G6" s="9" t="s">
        <v>14</v>
      </c>
    </row>
    <row r="7" spans="1:7" x14ac:dyDescent="0.2">
      <c r="A7" s="9">
        <v>1</v>
      </c>
      <c r="B7" s="9">
        <v>0.4</v>
      </c>
      <c r="C7" s="8">
        <f>(C4*Tabelle6[[#This Row],[Spalte1]])</f>
        <v>36</v>
      </c>
      <c r="D7" s="9"/>
      <c r="E7" s="9">
        <v>1</v>
      </c>
      <c r="F7" s="9">
        <v>0.45</v>
      </c>
      <c r="G7" s="8">
        <f>(G4*Tabelle7[[#This Row],[Spalte1]])</f>
        <v>31.5</v>
      </c>
    </row>
    <row r="8" spans="1:7" x14ac:dyDescent="0.2">
      <c r="A8" s="7">
        <v>2</v>
      </c>
      <c r="B8" s="7">
        <v>0.3</v>
      </c>
      <c r="C8" s="8">
        <f>(C4*Tabelle6[[#This Row],[Spalte1]])</f>
        <v>27</v>
      </c>
      <c r="D8" s="9"/>
      <c r="E8" s="7">
        <v>2</v>
      </c>
      <c r="F8" s="7">
        <v>0.35</v>
      </c>
      <c r="G8" s="6">
        <f>(G4*Tabelle7[[#This Row],[Spalte1]])</f>
        <v>24.5</v>
      </c>
    </row>
    <row r="9" spans="1:7" x14ac:dyDescent="0.2">
      <c r="A9" s="7">
        <v>3</v>
      </c>
      <c r="B9" s="7">
        <v>0.2</v>
      </c>
      <c r="C9" s="8">
        <f>(C4*Tabelle6[[#This Row],[Spalte1]])</f>
        <v>18</v>
      </c>
      <c r="D9" s="9"/>
      <c r="E9" s="7">
        <v>3</v>
      </c>
      <c r="F9" s="7">
        <v>0.2</v>
      </c>
      <c r="G9" s="6">
        <f>(G4*Tabelle7[[#This Row],[Spalte1]])</f>
        <v>14</v>
      </c>
    </row>
    <row r="10" spans="1:7" x14ac:dyDescent="0.2">
      <c r="A10" s="7">
        <v>4</v>
      </c>
      <c r="B10" s="7">
        <v>0.1</v>
      </c>
      <c r="C10" s="8">
        <f>(C4*Tabelle6[[#This Row],[Spalte1]])</f>
        <v>9</v>
      </c>
      <c r="D10" s="9"/>
      <c r="E10" s="9"/>
      <c r="F10" s="9"/>
      <c r="G10" s="9"/>
    </row>
    <row r="11" spans="1:7" x14ac:dyDescent="0.2">
      <c r="A11" s="9"/>
      <c r="B11" s="9"/>
      <c r="C11" s="9"/>
      <c r="D11" s="9"/>
      <c r="E11" s="9"/>
      <c r="F11" s="9"/>
      <c r="G11" s="9"/>
    </row>
  </sheetData>
  <mergeCells count="1">
    <mergeCell ref="E1:G1"/>
  </mergeCells>
  <pageMargins left="0.7" right="0.7" top="0.78740157499999996" bottom="0.78740157499999996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Turniere</vt:lpstr>
      <vt:lpstr>Sit and Go</vt:lpstr>
      <vt:lpstr>Tabelle3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Ein Microsoft Office-Anwender</cp:lastModifiedBy>
  <cp:revision/>
  <dcterms:created xsi:type="dcterms:W3CDTF">2014-02-11T11:25:13Z</dcterms:created>
  <dcterms:modified xsi:type="dcterms:W3CDTF">2018-01-19T09:58:31Z</dcterms:modified>
  <cp:category/>
  <cp:contentStatus/>
</cp:coreProperties>
</file>